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/>
  <mc:AlternateContent xmlns:mc="http://schemas.openxmlformats.org/markup-compatibility/2006">
    <mc:Choice Requires="x15">
      <x15ac:absPath xmlns:x15ac="http://schemas.microsoft.com/office/spreadsheetml/2010/11/ac" url="C:\Users\auermuller\Documents\Soutěže\2025\Oprava DŘT v ŽST Katovice a v ŽST Čejetice\"/>
    </mc:Choice>
  </mc:AlternateContent>
  <xr:revisionPtr revIDLastSave="0" documentId="13_ncr:1_{87C2EF63-B0BE-4456-B56C-9C6D52BF737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kapitulace stavby" sheetId="1" r:id="rId1"/>
    <sheet name="001 - žst.Katovice" sheetId="2" r:id="rId2"/>
    <sheet name="002 - žst. Čejetice" sheetId="3" r:id="rId3"/>
    <sheet name="003 - VRN - žst. Katovice..." sheetId="4" r:id="rId4"/>
    <sheet name="Pokyny pro vyplnění" sheetId="5" r:id="rId5"/>
  </sheets>
  <definedNames>
    <definedName name="_xlnm._FilterDatabase" localSheetId="1" hidden="1">'001 - žst.Katovice'!$C$81:$L$146</definedName>
    <definedName name="_xlnm._FilterDatabase" localSheetId="2" hidden="1">'002 - žst. Čejetice'!$C$81:$L$125</definedName>
    <definedName name="_xlnm._FilterDatabase" localSheetId="3" hidden="1">'003 - VRN - žst. Katovice...'!$C$81:$L$88</definedName>
    <definedName name="_xlnm.Print_Titles" localSheetId="1">'001 - žst.Katovice'!$81:$81</definedName>
    <definedName name="_xlnm.Print_Titles" localSheetId="2">'002 - žst. Čejetice'!$81:$81</definedName>
    <definedName name="_xlnm.Print_Titles" localSheetId="3">'003 - VRN - žst. Katovice...'!$81:$81</definedName>
    <definedName name="_xlnm.Print_Titles" localSheetId="0">'Rekapitulace stavby'!$52:$52</definedName>
    <definedName name="_xlnm.Print_Area" localSheetId="1">'001 - žst.Katovice'!$C$4:$K$41,'001 - žst.Katovice'!$C$47:$K$63,'001 - žst.Katovice'!$C$69:$L$146</definedName>
    <definedName name="_xlnm.Print_Area" localSheetId="2">'002 - žst. Čejetice'!$C$4:$K$41,'002 - žst. Čejetice'!$C$47:$K$63,'002 - žst. Čejetice'!$C$69:$L$125</definedName>
    <definedName name="_xlnm.Print_Area" localSheetId="3">'003 - VRN - žst. Katovice...'!$C$4:$K$41,'003 - VRN - žst. Katovice...'!$C$47:$K$63,'003 - VRN - žst. Katovice...'!$C$69:$L$88</definedName>
    <definedName name="_xlnm.Print_Area" localSheetId="4">'Pokyny pro vyplnění'!$B$2:$K$71,'Pokyny pro vyplnění'!$B$74:$K$118,'Pokyny pro vyplnění'!$B$121:$K$161,'Pokyny pro vyplnění'!$B$164:$K$219</definedName>
    <definedName name="_xlnm.Print_Area" localSheetId="0">'Rekapitulace stavby'!$D$4:$AO$36,'Rekapitulace stavby'!$C$42:$AQ$58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39" i="4" l="1"/>
  <c r="K38" i="4"/>
  <c r="BA57" i="1" s="1"/>
  <c r="K37" i="4"/>
  <c r="AZ57" i="1" s="1"/>
  <c r="BI88" i="4"/>
  <c r="BH88" i="4"/>
  <c r="BG88" i="4"/>
  <c r="BF88" i="4"/>
  <c r="X88" i="4"/>
  <c r="V88" i="4"/>
  <c r="T88" i="4"/>
  <c r="P88" i="4"/>
  <c r="BI87" i="4"/>
  <c r="BH87" i="4"/>
  <c r="BG87" i="4"/>
  <c r="BF87" i="4"/>
  <c r="X87" i="4"/>
  <c r="V87" i="4"/>
  <c r="T87" i="4"/>
  <c r="P87" i="4"/>
  <c r="BI86" i="4"/>
  <c r="BH86" i="4"/>
  <c r="BG86" i="4"/>
  <c r="BF86" i="4"/>
  <c r="X86" i="4"/>
  <c r="V86" i="4"/>
  <c r="T86" i="4"/>
  <c r="P86" i="4"/>
  <c r="BI85" i="4"/>
  <c r="BH85" i="4"/>
  <c r="BG85" i="4"/>
  <c r="BF85" i="4"/>
  <c r="X85" i="4"/>
  <c r="V85" i="4"/>
  <c r="T85" i="4"/>
  <c r="P85" i="4"/>
  <c r="BI84" i="4"/>
  <c r="BH84" i="4"/>
  <c r="BG84" i="4"/>
  <c r="BF84" i="4"/>
  <c r="X84" i="4"/>
  <c r="V84" i="4"/>
  <c r="T84" i="4"/>
  <c r="P84" i="4"/>
  <c r="F76" i="4"/>
  <c r="E74" i="4"/>
  <c r="F54" i="4"/>
  <c r="E52" i="4"/>
  <c r="J79" i="4"/>
  <c r="J56" i="4"/>
  <c r="J18" i="4"/>
  <c r="E18" i="4"/>
  <c r="F57" i="4"/>
  <c r="J17" i="4"/>
  <c r="J15" i="4"/>
  <c r="E15" i="4"/>
  <c r="F56" i="4" s="1"/>
  <c r="J14" i="4"/>
  <c r="J12" i="4"/>
  <c r="J76" i="4"/>
  <c r="E7" i="4"/>
  <c r="E50" i="4" s="1"/>
  <c r="K39" i="3"/>
  <c r="K38" i="3"/>
  <c r="BA56" i="1"/>
  <c r="K37" i="3"/>
  <c r="AZ56" i="1"/>
  <c r="BI125" i="3"/>
  <c r="BH125" i="3"/>
  <c r="BG125" i="3"/>
  <c r="BF125" i="3"/>
  <c r="X125" i="3"/>
  <c r="V125" i="3"/>
  <c r="T125" i="3"/>
  <c r="P125" i="3"/>
  <c r="BK125" i="3" s="1"/>
  <c r="BI124" i="3"/>
  <c r="BH124" i="3"/>
  <c r="BG124" i="3"/>
  <c r="BF124" i="3"/>
  <c r="X124" i="3"/>
  <c r="V124" i="3"/>
  <c r="T124" i="3"/>
  <c r="P124" i="3"/>
  <c r="BI123" i="3"/>
  <c r="BH123" i="3"/>
  <c r="BG123" i="3"/>
  <c r="BF123" i="3"/>
  <c r="X123" i="3"/>
  <c r="V123" i="3"/>
  <c r="T123" i="3"/>
  <c r="P123" i="3"/>
  <c r="BI122" i="3"/>
  <c r="BH122" i="3"/>
  <c r="BG122" i="3"/>
  <c r="BF122" i="3"/>
  <c r="X122" i="3"/>
  <c r="V122" i="3"/>
  <c r="T122" i="3"/>
  <c r="P122" i="3"/>
  <c r="BK122" i="3" s="1"/>
  <c r="BI121" i="3"/>
  <c r="BH121" i="3"/>
  <c r="BG121" i="3"/>
  <c r="BF121" i="3"/>
  <c r="X121" i="3"/>
  <c r="V121" i="3"/>
  <c r="T121" i="3"/>
  <c r="P121" i="3"/>
  <c r="BI120" i="3"/>
  <c r="BH120" i="3"/>
  <c r="BG120" i="3"/>
  <c r="BF120" i="3"/>
  <c r="X120" i="3"/>
  <c r="V120" i="3"/>
  <c r="T120" i="3"/>
  <c r="P120" i="3"/>
  <c r="BI119" i="3"/>
  <c r="BH119" i="3"/>
  <c r="BG119" i="3"/>
  <c r="BF119" i="3"/>
  <c r="X119" i="3"/>
  <c r="V119" i="3"/>
  <c r="T119" i="3"/>
  <c r="P119" i="3"/>
  <c r="K119" i="3" s="1"/>
  <c r="BI118" i="3"/>
  <c r="BH118" i="3"/>
  <c r="BG118" i="3"/>
  <c r="BF118" i="3"/>
  <c r="X118" i="3"/>
  <c r="V118" i="3"/>
  <c r="T118" i="3"/>
  <c r="P118" i="3"/>
  <c r="BI117" i="3"/>
  <c r="BH117" i="3"/>
  <c r="BG117" i="3"/>
  <c r="BF117" i="3"/>
  <c r="X117" i="3"/>
  <c r="V117" i="3"/>
  <c r="T117" i="3"/>
  <c r="P117" i="3"/>
  <c r="BI116" i="3"/>
  <c r="BH116" i="3"/>
  <c r="BG116" i="3"/>
  <c r="BF116" i="3"/>
  <c r="X116" i="3"/>
  <c r="V116" i="3"/>
  <c r="T116" i="3"/>
  <c r="P116" i="3"/>
  <c r="BI115" i="3"/>
  <c r="BH115" i="3"/>
  <c r="BG115" i="3"/>
  <c r="BF115" i="3"/>
  <c r="X115" i="3"/>
  <c r="V115" i="3"/>
  <c r="T115" i="3"/>
  <c r="P115" i="3"/>
  <c r="BI114" i="3"/>
  <c r="BH114" i="3"/>
  <c r="BG114" i="3"/>
  <c r="BF114" i="3"/>
  <c r="X114" i="3"/>
  <c r="V114" i="3"/>
  <c r="T114" i="3"/>
  <c r="P114" i="3"/>
  <c r="BI113" i="3"/>
  <c r="BH113" i="3"/>
  <c r="BG113" i="3"/>
  <c r="BF113" i="3"/>
  <c r="X113" i="3"/>
  <c r="V113" i="3"/>
  <c r="T113" i="3"/>
  <c r="P113" i="3"/>
  <c r="BI112" i="3"/>
  <c r="BH112" i="3"/>
  <c r="BG112" i="3"/>
  <c r="BF112" i="3"/>
  <c r="X112" i="3"/>
  <c r="V112" i="3"/>
  <c r="T112" i="3"/>
  <c r="P112" i="3"/>
  <c r="BI111" i="3"/>
  <c r="BH111" i="3"/>
  <c r="BG111" i="3"/>
  <c r="BF111" i="3"/>
  <c r="X111" i="3"/>
  <c r="V111" i="3"/>
  <c r="T111" i="3"/>
  <c r="P111" i="3"/>
  <c r="BI110" i="3"/>
  <c r="BH110" i="3"/>
  <c r="BG110" i="3"/>
  <c r="BF110" i="3"/>
  <c r="X110" i="3"/>
  <c r="V110" i="3"/>
  <c r="T110" i="3"/>
  <c r="P110" i="3"/>
  <c r="K110" i="3" s="1"/>
  <c r="BE110" i="3" s="1"/>
  <c r="BI109" i="3"/>
  <c r="BH109" i="3"/>
  <c r="BG109" i="3"/>
  <c r="BF109" i="3"/>
  <c r="X109" i="3"/>
  <c r="V109" i="3"/>
  <c r="T109" i="3"/>
  <c r="P109" i="3"/>
  <c r="BI108" i="3"/>
  <c r="BH108" i="3"/>
  <c r="BG108" i="3"/>
  <c r="BF108" i="3"/>
  <c r="X108" i="3"/>
  <c r="V108" i="3"/>
  <c r="T108" i="3"/>
  <c r="P108" i="3"/>
  <c r="BI107" i="3"/>
  <c r="BH107" i="3"/>
  <c r="BG107" i="3"/>
  <c r="BF107" i="3"/>
  <c r="X107" i="3"/>
  <c r="V107" i="3"/>
  <c r="T107" i="3"/>
  <c r="P107" i="3"/>
  <c r="BI106" i="3"/>
  <c r="BH106" i="3"/>
  <c r="BG106" i="3"/>
  <c r="BF106" i="3"/>
  <c r="X106" i="3"/>
  <c r="V106" i="3"/>
  <c r="T106" i="3"/>
  <c r="P106" i="3"/>
  <c r="BI105" i="3"/>
  <c r="BH105" i="3"/>
  <c r="BG105" i="3"/>
  <c r="BF105" i="3"/>
  <c r="X105" i="3"/>
  <c r="V105" i="3"/>
  <c r="T105" i="3"/>
  <c r="P105" i="3"/>
  <c r="BI104" i="3"/>
  <c r="BH104" i="3"/>
  <c r="BG104" i="3"/>
  <c r="BF104" i="3"/>
  <c r="X104" i="3"/>
  <c r="V104" i="3"/>
  <c r="T104" i="3"/>
  <c r="P104" i="3"/>
  <c r="BK104" i="3" s="1"/>
  <c r="BI103" i="3"/>
  <c r="BH103" i="3"/>
  <c r="BG103" i="3"/>
  <c r="BF103" i="3"/>
  <c r="X103" i="3"/>
  <c r="V103" i="3"/>
  <c r="T103" i="3"/>
  <c r="P103" i="3"/>
  <c r="BI102" i="3"/>
  <c r="BH102" i="3"/>
  <c r="BG102" i="3"/>
  <c r="BF102" i="3"/>
  <c r="X102" i="3"/>
  <c r="V102" i="3"/>
  <c r="T102" i="3"/>
  <c r="P102" i="3"/>
  <c r="BI101" i="3"/>
  <c r="BH101" i="3"/>
  <c r="BG101" i="3"/>
  <c r="BF101" i="3"/>
  <c r="X101" i="3"/>
  <c r="V101" i="3"/>
  <c r="T101" i="3"/>
  <c r="P101" i="3"/>
  <c r="BK101" i="3" s="1"/>
  <c r="BI100" i="3"/>
  <c r="BH100" i="3"/>
  <c r="BG100" i="3"/>
  <c r="BF100" i="3"/>
  <c r="X100" i="3"/>
  <c r="V100" i="3"/>
  <c r="T100" i="3"/>
  <c r="P100" i="3"/>
  <c r="BI99" i="3"/>
  <c r="BH99" i="3"/>
  <c r="BG99" i="3"/>
  <c r="BF99" i="3"/>
  <c r="X99" i="3"/>
  <c r="V99" i="3"/>
  <c r="T99" i="3"/>
  <c r="P99" i="3"/>
  <c r="BI98" i="3"/>
  <c r="BH98" i="3"/>
  <c r="BG98" i="3"/>
  <c r="BF98" i="3"/>
  <c r="X98" i="3"/>
  <c r="V98" i="3"/>
  <c r="T98" i="3"/>
  <c r="P98" i="3"/>
  <c r="BK98" i="3" s="1"/>
  <c r="BI97" i="3"/>
  <c r="BH97" i="3"/>
  <c r="BG97" i="3"/>
  <c r="BF97" i="3"/>
  <c r="X97" i="3"/>
  <c r="V97" i="3"/>
  <c r="T97" i="3"/>
  <c r="P97" i="3"/>
  <c r="BI96" i="3"/>
  <c r="BH96" i="3"/>
  <c r="BG96" i="3"/>
  <c r="BF96" i="3"/>
  <c r="X96" i="3"/>
  <c r="V96" i="3"/>
  <c r="T96" i="3"/>
  <c r="P96" i="3"/>
  <c r="BI95" i="3"/>
  <c r="BH95" i="3"/>
  <c r="BG95" i="3"/>
  <c r="BF95" i="3"/>
  <c r="X95" i="3"/>
  <c r="V95" i="3"/>
  <c r="T95" i="3"/>
  <c r="P95" i="3"/>
  <c r="K95" i="3" s="1"/>
  <c r="BE95" i="3" s="1"/>
  <c r="BI94" i="3"/>
  <c r="BH94" i="3"/>
  <c r="BG94" i="3"/>
  <c r="BF94" i="3"/>
  <c r="X94" i="3"/>
  <c r="V94" i="3"/>
  <c r="T94" i="3"/>
  <c r="P94" i="3"/>
  <c r="BI93" i="3"/>
  <c r="BH93" i="3"/>
  <c r="BG93" i="3"/>
  <c r="BF93" i="3"/>
  <c r="X93" i="3"/>
  <c r="V93" i="3"/>
  <c r="T93" i="3"/>
  <c r="P93" i="3"/>
  <c r="BI92" i="3"/>
  <c r="BH92" i="3"/>
  <c r="BG92" i="3"/>
  <c r="BF92" i="3"/>
  <c r="X92" i="3"/>
  <c r="V92" i="3"/>
  <c r="T92" i="3"/>
  <c r="P92" i="3"/>
  <c r="K92" i="3" s="1"/>
  <c r="BE92" i="3" s="1"/>
  <c r="BI91" i="3"/>
  <c r="BH91" i="3"/>
  <c r="BG91" i="3"/>
  <c r="BF91" i="3"/>
  <c r="X91" i="3"/>
  <c r="V91" i="3"/>
  <c r="T91" i="3"/>
  <c r="P91" i="3"/>
  <c r="BI90" i="3"/>
  <c r="BH90" i="3"/>
  <c r="BG90" i="3"/>
  <c r="BF90" i="3"/>
  <c r="X90" i="3"/>
  <c r="V90" i="3"/>
  <c r="T90" i="3"/>
  <c r="P90" i="3"/>
  <c r="BI89" i="3"/>
  <c r="BH89" i="3"/>
  <c r="BG89" i="3"/>
  <c r="BF89" i="3"/>
  <c r="X89" i="3"/>
  <c r="V89" i="3"/>
  <c r="T89" i="3"/>
  <c r="P89" i="3"/>
  <c r="BK89" i="3" s="1"/>
  <c r="BI88" i="3"/>
  <c r="BH88" i="3"/>
  <c r="BG88" i="3"/>
  <c r="BF88" i="3"/>
  <c r="X88" i="3"/>
  <c r="V88" i="3"/>
  <c r="T88" i="3"/>
  <c r="P88" i="3"/>
  <c r="BI87" i="3"/>
  <c r="BH87" i="3"/>
  <c r="BG87" i="3"/>
  <c r="BF87" i="3"/>
  <c r="X87" i="3"/>
  <c r="V87" i="3"/>
  <c r="T87" i="3"/>
  <c r="P87" i="3"/>
  <c r="BI86" i="3"/>
  <c r="BH86" i="3"/>
  <c r="BG86" i="3"/>
  <c r="BF86" i="3"/>
  <c r="X86" i="3"/>
  <c r="V86" i="3"/>
  <c r="T86" i="3"/>
  <c r="P86" i="3"/>
  <c r="BI85" i="3"/>
  <c r="BH85" i="3"/>
  <c r="BG85" i="3"/>
  <c r="BF85" i="3"/>
  <c r="X85" i="3"/>
  <c r="V85" i="3"/>
  <c r="T85" i="3"/>
  <c r="P85" i="3"/>
  <c r="BI84" i="3"/>
  <c r="BH84" i="3"/>
  <c r="BG84" i="3"/>
  <c r="BF84" i="3"/>
  <c r="X84" i="3"/>
  <c r="V84" i="3"/>
  <c r="T84" i="3"/>
  <c r="P84" i="3"/>
  <c r="F76" i="3"/>
  <c r="E74" i="3"/>
  <c r="F54" i="3"/>
  <c r="E52" i="3"/>
  <c r="J24" i="3"/>
  <c r="J79" i="3"/>
  <c r="J23" i="3"/>
  <c r="J21" i="3"/>
  <c r="J56" i="3"/>
  <c r="J20" i="3"/>
  <c r="J18" i="3"/>
  <c r="E18" i="3"/>
  <c r="F57" i="3" s="1"/>
  <c r="J17" i="3"/>
  <c r="J15" i="3"/>
  <c r="E15" i="3"/>
  <c r="F78" i="3" s="1"/>
  <c r="J14" i="3"/>
  <c r="J12" i="3"/>
  <c r="J76" i="3"/>
  <c r="E7" i="3"/>
  <c r="E50" i="3"/>
  <c r="K39" i="2"/>
  <c r="K38" i="2"/>
  <c r="BA55" i="1" s="1"/>
  <c r="K37" i="2"/>
  <c r="AZ55" i="1" s="1"/>
  <c r="BI146" i="2"/>
  <c r="BH146" i="2"/>
  <c r="BG146" i="2"/>
  <c r="BF146" i="2"/>
  <c r="X146" i="2"/>
  <c r="V146" i="2"/>
  <c r="T146" i="2"/>
  <c r="P146" i="2"/>
  <c r="BI145" i="2"/>
  <c r="BH145" i="2"/>
  <c r="BG145" i="2"/>
  <c r="BF145" i="2"/>
  <c r="X145" i="2"/>
  <c r="V145" i="2"/>
  <c r="T145" i="2"/>
  <c r="P145" i="2"/>
  <c r="BK145" i="2" s="1"/>
  <c r="BI144" i="2"/>
  <c r="BH144" i="2"/>
  <c r="BG144" i="2"/>
  <c r="BF144" i="2"/>
  <c r="X144" i="2"/>
  <c r="V144" i="2"/>
  <c r="T144" i="2"/>
  <c r="P144" i="2"/>
  <c r="BI143" i="2"/>
  <c r="BH143" i="2"/>
  <c r="BG143" i="2"/>
  <c r="BF143" i="2"/>
  <c r="X143" i="2"/>
  <c r="V143" i="2"/>
  <c r="T143" i="2"/>
  <c r="P143" i="2"/>
  <c r="BI142" i="2"/>
  <c r="BH142" i="2"/>
  <c r="BG142" i="2"/>
  <c r="BF142" i="2"/>
  <c r="X142" i="2"/>
  <c r="V142" i="2"/>
  <c r="T142" i="2"/>
  <c r="P142" i="2"/>
  <c r="BK142" i="2" s="1"/>
  <c r="BI141" i="2"/>
  <c r="BH141" i="2"/>
  <c r="BG141" i="2"/>
  <c r="BF141" i="2"/>
  <c r="X141" i="2"/>
  <c r="V141" i="2"/>
  <c r="T141" i="2"/>
  <c r="P141" i="2"/>
  <c r="BI140" i="2"/>
  <c r="BH140" i="2"/>
  <c r="BG140" i="2"/>
  <c r="BF140" i="2"/>
  <c r="X140" i="2"/>
  <c r="V140" i="2"/>
  <c r="T140" i="2"/>
  <c r="P140" i="2"/>
  <c r="BI139" i="2"/>
  <c r="BH139" i="2"/>
  <c r="BG139" i="2"/>
  <c r="BF139" i="2"/>
  <c r="X139" i="2"/>
  <c r="V139" i="2"/>
  <c r="T139" i="2"/>
  <c r="P139" i="2"/>
  <c r="BK139" i="2" s="1"/>
  <c r="BI138" i="2"/>
  <c r="BH138" i="2"/>
  <c r="BG138" i="2"/>
  <c r="BF138" i="2"/>
  <c r="X138" i="2"/>
  <c r="V138" i="2"/>
  <c r="T138" i="2"/>
  <c r="P138" i="2"/>
  <c r="BI137" i="2"/>
  <c r="BH137" i="2"/>
  <c r="BG137" i="2"/>
  <c r="BF137" i="2"/>
  <c r="X137" i="2"/>
  <c r="V137" i="2"/>
  <c r="T137" i="2"/>
  <c r="P137" i="2"/>
  <c r="BI136" i="2"/>
  <c r="BH136" i="2"/>
  <c r="BG136" i="2"/>
  <c r="BF136" i="2"/>
  <c r="X136" i="2"/>
  <c r="V136" i="2"/>
  <c r="T136" i="2"/>
  <c r="P136" i="2"/>
  <c r="BI135" i="2"/>
  <c r="BH135" i="2"/>
  <c r="BG135" i="2"/>
  <c r="BF135" i="2"/>
  <c r="X135" i="2"/>
  <c r="V135" i="2"/>
  <c r="T135" i="2"/>
  <c r="P135" i="2"/>
  <c r="BI134" i="2"/>
  <c r="BH134" i="2"/>
  <c r="BG134" i="2"/>
  <c r="BF134" i="2"/>
  <c r="X134" i="2"/>
  <c r="V134" i="2"/>
  <c r="T134" i="2"/>
  <c r="P134" i="2"/>
  <c r="BI133" i="2"/>
  <c r="BH133" i="2"/>
  <c r="BG133" i="2"/>
  <c r="BF133" i="2"/>
  <c r="X133" i="2"/>
  <c r="V133" i="2"/>
  <c r="T133" i="2"/>
  <c r="P133" i="2"/>
  <c r="K133" i="2" s="1"/>
  <c r="BE133" i="2" s="1"/>
  <c r="BI132" i="2"/>
  <c r="BH132" i="2"/>
  <c r="BG132" i="2"/>
  <c r="BF132" i="2"/>
  <c r="X132" i="2"/>
  <c r="V132" i="2"/>
  <c r="T132" i="2"/>
  <c r="P132" i="2"/>
  <c r="BI131" i="2"/>
  <c r="BH131" i="2"/>
  <c r="BG131" i="2"/>
  <c r="BF131" i="2"/>
  <c r="X131" i="2"/>
  <c r="V131" i="2"/>
  <c r="T131" i="2"/>
  <c r="P131" i="2"/>
  <c r="BI130" i="2"/>
  <c r="BH130" i="2"/>
  <c r="BG130" i="2"/>
  <c r="BF130" i="2"/>
  <c r="X130" i="2"/>
  <c r="V130" i="2"/>
  <c r="T130" i="2"/>
  <c r="P130" i="2"/>
  <c r="BK130" i="2" s="1"/>
  <c r="BI129" i="2"/>
  <c r="BH129" i="2"/>
  <c r="BG129" i="2"/>
  <c r="BF129" i="2"/>
  <c r="X129" i="2"/>
  <c r="V129" i="2"/>
  <c r="T129" i="2"/>
  <c r="P129" i="2"/>
  <c r="BI128" i="2"/>
  <c r="BH128" i="2"/>
  <c r="BG128" i="2"/>
  <c r="BF128" i="2"/>
  <c r="X128" i="2"/>
  <c r="V128" i="2"/>
  <c r="T128" i="2"/>
  <c r="P128" i="2"/>
  <c r="BI127" i="2"/>
  <c r="BH127" i="2"/>
  <c r="BG127" i="2"/>
  <c r="BF127" i="2"/>
  <c r="X127" i="2"/>
  <c r="V127" i="2"/>
  <c r="T127" i="2"/>
  <c r="P127" i="2"/>
  <c r="K127" i="2" s="1"/>
  <c r="BI126" i="2"/>
  <c r="BH126" i="2"/>
  <c r="BG126" i="2"/>
  <c r="BF126" i="2"/>
  <c r="X126" i="2"/>
  <c r="V126" i="2"/>
  <c r="T126" i="2"/>
  <c r="P126" i="2"/>
  <c r="BI125" i="2"/>
  <c r="BH125" i="2"/>
  <c r="BG125" i="2"/>
  <c r="BF125" i="2"/>
  <c r="X125" i="2"/>
  <c r="V125" i="2"/>
  <c r="T125" i="2"/>
  <c r="P125" i="2"/>
  <c r="BI124" i="2"/>
  <c r="BH124" i="2"/>
  <c r="BG124" i="2"/>
  <c r="BF124" i="2"/>
  <c r="X124" i="2"/>
  <c r="V124" i="2"/>
  <c r="T124" i="2"/>
  <c r="P124" i="2"/>
  <c r="BI123" i="2"/>
  <c r="BH123" i="2"/>
  <c r="BG123" i="2"/>
  <c r="BF123" i="2"/>
  <c r="X123" i="2"/>
  <c r="V123" i="2"/>
  <c r="T123" i="2"/>
  <c r="P123" i="2"/>
  <c r="BI122" i="2"/>
  <c r="BH122" i="2"/>
  <c r="BG122" i="2"/>
  <c r="BF122" i="2"/>
  <c r="X122" i="2"/>
  <c r="V122" i="2"/>
  <c r="T122" i="2"/>
  <c r="P122" i="2"/>
  <c r="BI121" i="2"/>
  <c r="BH121" i="2"/>
  <c r="BG121" i="2"/>
  <c r="BF121" i="2"/>
  <c r="X121" i="2"/>
  <c r="V121" i="2"/>
  <c r="T121" i="2"/>
  <c r="P121" i="2"/>
  <c r="BK121" i="2" s="1"/>
  <c r="BI120" i="2"/>
  <c r="BH120" i="2"/>
  <c r="BG120" i="2"/>
  <c r="BF120" i="2"/>
  <c r="X120" i="2"/>
  <c r="V120" i="2"/>
  <c r="T120" i="2"/>
  <c r="P120" i="2"/>
  <c r="BI119" i="2"/>
  <c r="BH119" i="2"/>
  <c r="BG119" i="2"/>
  <c r="BF119" i="2"/>
  <c r="X119" i="2"/>
  <c r="V119" i="2"/>
  <c r="T119" i="2"/>
  <c r="P119" i="2"/>
  <c r="BI118" i="2"/>
  <c r="BH118" i="2"/>
  <c r="BG118" i="2"/>
  <c r="BF118" i="2"/>
  <c r="X118" i="2"/>
  <c r="V118" i="2"/>
  <c r="T118" i="2"/>
  <c r="P118" i="2"/>
  <c r="BK118" i="2" s="1"/>
  <c r="BI117" i="2"/>
  <c r="BH117" i="2"/>
  <c r="BG117" i="2"/>
  <c r="BF117" i="2"/>
  <c r="X117" i="2"/>
  <c r="V117" i="2"/>
  <c r="T117" i="2"/>
  <c r="P117" i="2"/>
  <c r="BI116" i="2"/>
  <c r="BH116" i="2"/>
  <c r="BG116" i="2"/>
  <c r="BF116" i="2"/>
  <c r="X116" i="2"/>
  <c r="V116" i="2"/>
  <c r="T116" i="2"/>
  <c r="P116" i="2"/>
  <c r="BI115" i="2"/>
  <c r="BH115" i="2"/>
  <c r="BG115" i="2"/>
  <c r="BF115" i="2"/>
  <c r="X115" i="2"/>
  <c r="V115" i="2"/>
  <c r="T115" i="2"/>
  <c r="P115" i="2"/>
  <c r="K115" i="2" s="1"/>
  <c r="BE115" i="2" s="1"/>
  <c r="BI114" i="2"/>
  <c r="BH114" i="2"/>
  <c r="BG114" i="2"/>
  <c r="BF114" i="2"/>
  <c r="X114" i="2"/>
  <c r="V114" i="2"/>
  <c r="T114" i="2"/>
  <c r="P114" i="2"/>
  <c r="BI113" i="2"/>
  <c r="BH113" i="2"/>
  <c r="BG113" i="2"/>
  <c r="BF113" i="2"/>
  <c r="X113" i="2"/>
  <c r="V113" i="2"/>
  <c r="T113" i="2"/>
  <c r="P113" i="2"/>
  <c r="BI112" i="2"/>
  <c r="BH112" i="2"/>
  <c r="BG112" i="2"/>
  <c r="BF112" i="2"/>
  <c r="X112" i="2"/>
  <c r="V112" i="2"/>
  <c r="T112" i="2"/>
  <c r="P112" i="2"/>
  <c r="K112" i="2" s="1"/>
  <c r="BE112" i="2" s="1"/>
  <c r="BI111" i="2"/>
  <c r="BH111" i="2"/>
  <c r="BG111" i="2"/>
  <c r="BF111" i="2"/>
  <c r="X111" i="2"/>
  <c r="V111" i="2"/>
  <c r="T111" i="2"/>
  <c r="P111" i="2"/>
  <c r="BI110" i="2"/>
  <c r="BH110" i="2"/>
  <c r="BG110" i="2"/>
  <c r="BF110" i="2"/>
  <c r="X110" i="2"/>
  <c r="V110" i="2"/>
  <c r="T110" i="2"/>
  <c r="P110" i="2"/>
  <c r="BI109" i="2"/>
  <c r="BH109" i="2"/>
  <c r="BG109" i="2"/>
  <c r="BF109" i="2"/>
  <c r="X109" i="2"/>
  <c r="V109" i="2"/>
  <c r="T109" i="2"/>
  <c r="P109" i="2"/>
  <c r="BK109" i="2" s="1"/>
  <c r="BI108" i="2"/>
  <c r="BH108" i="2"/>
  <c r="BG108" i="2"/>
  <c r="BF108" i="2"/>
  <c r="X108" i="2"/>
  <c r="V108" i="2"/>
  <c r="T108" i="2"/>
  <c r="P108" i="2"/>
  <c r="BI107" i="2"/>
  <c r="BH107" i="2"/>
  <c r="BG107" i="2"/>
  <c r="BF107" i="2"/>
  <c r="X107" i="2"/>
  <c r="V107" i="2"/>
  <c r="T107" i="2"/>
  <c r="P107" i="2"/>
  <c r="BI106" i="2"/>
  <c r="BH106" i="2"/>
  <c r="BG106" i="2"/>
  <c r="BF106" i="2"/>
  <c r="X106" i="2"/>
  <c r="V106" i="2"/>
  <c r="T106" i="2"/>
  <c r="P106" i="2"/>
  <c r="BI105" i="2"/>
  <c r="BH105" i="2"/>
  <c r="BG105" i="2"/>
  <c r="BF105" i="2"/>
  <c r="X105" i="2"/>
  <c r="V105" i="2"/>
  <c r="T105" i="2"/>
  <c r="P105" i="2"/>
  <c r="BI104" i="2"/>
  <c r="BH104" i="2"/>
  <c r="BG104" i="2"/>
  <c r="BF104" i="2"/>
  <c r="X104" i="2"/>
  <c r="V104" i="2"/>
  <c r="T104" i="2"/>
  <c r="P104" i="2"/>
  <c r="BI103" i="2"/>
  <c r="BH103" i="2"/>
  <c r="BG103" i="2"/>
  <c r="BF103" i="2"/>
  <c r="X103" i="2"/>
  <c r="V103" i="2"/>
  <c r="T103" i="2"/>
  <c r="P103" i="2"/>
  <c r="K103" i="2" s="1"/>
  <c r="BE103" i="2" s="1"/>
  <c r="BI102" i="2"/>
  <c r="BH102" i="2"/>
  <c r="BG102" i="2"/>
  <c r="BF102" i="2"/>
  <c r="X102" i="2"/>
  <c r="V102" i="2"/>
  <c r="T102" i="2"/>
  <c r="P102" i="2"/>
  <c r="BI101" i="2"/>
  <c r="BH101" i="2"/>
  <c r="BG101" i="2"/>
  <c r="BF101" i="2"/>
  <c r="X101" i="2"/>
  <c r="V101" i="2"/>
  <c r="T101" i="2"/>
  <c r="P101" i="2"/>
  <c r="BI100" i="2"/>
  <c r="BH100" i="2"/>
  <c r="BG100" i="2"/>
  <c r="BF100" i="2"/>
  <c r="X100" i="2"/>
  <c r="V100" i="2"/>
  <c r="T100" i="2"/>
  <c r="P100" i="2"/>
  <c r="BK100" i="2" s="1"/>
  <c r="BI99" i="2"/>
  <c r="BH99" i="2"/>
  <c r="BG99" i="2"/>
  <c r="BF99" i="2"/>
  <c r="X99" i="2"/>
  <c r="V99" i="2"/>
  <c r="T99" i="2"/>
  <c r="P99" i="2"/>
  <c r="BI98" i="2"/>
  <c r="BH98" i="2"/>
  <c r="BG98" i="2"/>
  <c r="BF98" i="2"/>
  <c r="X98" i="2"/>
  <c r="V98" i="2"/>
  <c r="T98" i="2"/>
  <c r="P98" i="2"/>
  <c r="BI97" i="2"/>
  <c r="BH97" i="2"/>
  <c r="BG97" i="2"/>
  <c r="BF97" i="2"/>
  <c r="X97" i="2"/>
  <c r="V97" i="2"/>
  <c r="T97" i="2"/>
  <c r="P97" i="2"/>
  <c r="BI96" i="2"/>
  <c r="BH96" i="2"/>
  <c r="BG96" i="2"/>
  <c r="BF96" i="2"/>
  <c r="X96" i="2"/>
  <c r="V96" i="2"/>
  <c r="T96" i="2"/>
  <c r="P96" i="2"/>
  <c r="BI95" i="2"/>
  <c r="BH95" i="2"/>
  <c r="BG95" i="2"/>
  <c r="BF95" i="2"/>
  <c r="X95" i="2"/>
  <c r="V95" i="2"/>
  <c r="T95" i="2"/>
  <c r="P95" i="2"/>
  <c r="BI94" i="2"/>
  <c r="BH94" i="2"/>
  <c r="BG94" i="2"/>
  <c r="BF94" i="2"/>
  <c r="X94" i="2"/>
  <c r="V94" i="2"/>
  <c r="T94" i="2"/>
  <c r="P94" i="2"/>
  <c r="K94" i="2" s="1"/>
  <c r="BI93" i="2"/>
  <c r="BH93" i="2"/>
  <c r="BG93" i="2"/>
  <c r="BF93" i="2"/>
  <c r="X93" i="2"/>
  <c r="V93" i="2"/>
  <c r="T93" i="2"/>
  <c r="P93" i="2"/>
  <c r="BI92" i="2"/>
  <c r="BH92" i="2"/>
  <c r="BG92" i="2"/>
  <c r="BF92" i="2"/>
  <c r="X92" i="2"/>
  <c r="V92" i="2"/>
  <c r="T92" i="2"/>
  <c r="P92" i="2"/>
  <c r="BI91" i="2"/>
  <c r="BH91" i="2"/>
  <c r="BG91" i="2"/>
  <c r="BF91" i="2"/>
  <c r="X91" i="2"/>
  <c r="V91" i="2"/>
  <c r="T91" i="2"/>
  <c r="P91" i="2"/>
  <c r="K91" i="2" s="1"/>
  <c r="BE91" i="2" s="1"/>
  <c r="BI90" i="2"/>
  <c r="BH90" i="2"/>
  <c r="BG90" i="2"/>
  <c r="BF90" i="2"/>
  <c r="X90" i="2"/>
  <c r="V90" i="2"/>
  <c r="T90" i="2"/>
  <c r="P90" i="2"/>
  <c r="BI89" i="2"/>
  <c r="BH89" i="2"/>
  <c r="BG89" i="2"/>
  <c r="BF89" i="2"/>
  <c r="X89" i="2"/>
  <c r="V89" i="2"/>
  <c r="T89" i="2"/>
  <c r="P89" i="2"/>
  <c r="BI88" i="2"/>
  <c r="BH88" i="2"/>
  <c r="BG88" i="2"/>
  <c r="BF88" i="2"/>
  <c r="X88" i="2"/>
  <c r="V88" i="2"/>
  <c r="T88" i="2"/>
  <c r="P88" i="2"/>
  <c r="K88" i="2" s="1"/>
  <c r="BE88" i="2" s="1"/>
  <c r="BI87" i="2"/>
  <c r="BH87" i="2"/>
  <c r="BG87" i="2"/>
  <c r="BF87" i="2"/>
  <c r="X87" i="2"/>
  <c r="V87" i="2"/>
  <c r="T87" i="2"/>
  <c r="P87" i="2"/>
  <c r="BI86" i="2"/>
  <c r="BH86" i="2"/>
  <c r="BG86" i="2"/>
  <c r="BF86" i="2"/>
  <c r="X86" i="2"/>
  <c r="V86" i="2"/>
  <c r="T86" i="2"/>
  <c r="P86" i="2"/>
  <c r="BI85" i="2"/>
  <c r="BH85" i="2"/>
  <c r="BG85" i="2"/>
  <c r="BF85" i="2"/>
  <c r="X85" i="2"/>
  <c r="V85" i="2"/>
  <c r="T85" i="2"/>
  <c r="P85" i="2"/>
  <c r="BK85" i="2" s="1"/>
  <c r="BI84" i="2"/>
  <c r="BH84" i="2"/>
  <c r="BG84" i="2"/>
  <c r="BF84" i="2"/>
  <c r="X84" i="2"/>
  <c r="V84" i="2"/>
  <c r="T84" i="2"/>
  <c r="P84" i="2"/>
  <c r="F76" i="2"/>
  <c r="E74" i="2"/>
  <c r="F54" i="2"/>
  <c r="E52" i="2"/>
  <c r="J24" i="2"/>
  <c r="J57" i="2"/>
  <c r="J23" i="2"/>
  <c r="J21" i="2"/>
  <c r="J78" i="2"/>
  <c r="J20" i="2"/>
  <c r="J18" i="2"/>
  <c r="E18" i="2"/>
  <c r="F79" i="2"/>
  <c r="J17" i="2"/>
  <c r="J15" i="2"/>
  <c r="E15" i="2"/>
  <c r="F56" i="2" s="1"/>
  <c r="J14" i="2"/>
  <c r="J12" i="2"/>
  <c r="J54" i="2" s="1"/>
  <c r="E7" i="2"/>
  <c r="E72" i="2" s="1"/>
  <c r="L50" i="1"/>
  <c r="AM50" i="1"/>
  <c r="AM49" i="1"/>
  <c r="L49" i="1"/>
  <c r="AM47" i="1"/>
  <c r="L47" i="1"/>
  <c r="L45" i="1"/>
  <c r="L44" i="1"/>
  <c r="R85" i="2"/>
  <c r="K120" i="2"/>
  <c r="BE120" i="2" s="1"/>
  <c r="R97" i="3"/>
  <c r="R106" i="2"/>
  <c r="K106" i="2"/>
  <c r="BE106" i="2"/>
  <c r="K121" i="3"/>
  <c r="R133" i="2"/>
  <c r="Q143" i="2"/>
  <c r="K123" i="2"/>
  <c r="BE123" i="2"/>
  <c r="Q125" i="2"/>
  <c r="R103" i="3"/>
  <c r="K118" i="3"/>
  <c r="BE118" i="3" s="1"/>
  <c r="R146" i="2"/>
  <c r="R143" i="2"/>
  <c r="Q103" i="3"/>
  <c r="Q130" i="2"/>
  <c r="Q140" i="2"/>
  <c r="Q120" i="3"/>
  <c r="BK84" i="4"/>
  <c r="R137" i="2"/>
  <c r="K110" i="2"/>
  <c r="R121" i="2"/>
  <c r="R138" i="2"/>
  <c r="K125" i="2"/>
  <c r="BE125" i="2"/>
  <c r="K90" i="2"/>
  <c r="BE90" i="2"/>
  <c r="R92" i="3"/>
  <c r="Q104" i="3"/>
  <c r="R86" i="4"/>
  <c r="R108" i="2"/>
  <c r="R111" i="2"/>
  <c r="R126" i="2"/>
  <c r="Q112" i="3"/>
  <c r="BK88" i="3"/>
  <c r="Q105" i="3"/>
  <c r="Q123" i="2"/>
  <c r="BK128" i="2"/>
  <c r="Q134" i="2"/>
  <c r="R136" i="2"/>
  <c r="BK129" i="2"/>
  <c r="BK102" i="2"/>
  <c r="Q109" i="3"/>
  <c r="Q137" i="2"/>
  <c r="R116" i="3"/>
  <c r="BK123" i="3"/>
  <c r="Q118" i="2"/>
  <c r="K98" i="2"/>
  <c r="BE98" i="2"/>
  <c r="Q94" i="2"/>
  <c r="R89" i="2"/>
  <c r="R84" i="3"/>
  <c r="K91" i="3"/>
  <c r="BE91" i="3"/>
  <c r="R86" i="2"/>
  <c r="BK117" i="2"/>
  <c r="BK117" i="3"/>
  <c r="R99" i="3"/>
  <c r="Q145" i="2"/>
  <c r="Q120" i="2"/>
  <c r="Q117" i="3"/>
  <c r="R84" i="4"/>
  <c r="BK86" i="4"/>
  <c r="Q141" i="2"/>
  <c r="K86" i="4"/>
  <c r="R122" i="3"/>
  <c r="Q103" i="2"/>
  <c r="Q126" i="2"/>
  <c r="R96" i="3"/>
  <c r="BK93" i="3"/>
  <c r="R105" i="2"/>
  <c r="Q92" i="2"/>
  <c r="K104" i="2"/>
  <c r="BE104" i="2"/>
  <c r="Q124" i="3"/>
  <c r="Q93" i="3"/>
  <c r="K85" i="4"/>
  <c r="BE85" i="4"/>
  <c r="Q87" i="2"/>
  <c r="R99" i="2"/>
  <c r="K134" i="2"/>
  <c r="BE134" i="2"/>
  <c r="Q123" i="3"/>
  <c r="K112" i="3"/>
  <c r="BE112" i="3"/>
  <c r="R102" i="2"/>
  <c r="R98" i="2"/>
  <c r="R112" i="2"/>
  <c r="BK124" i="2"/>
  <c r="Q115" i="3"/>
  <c r="Q84" i="4"/>
  <c r="R95" i="3"/>
  <c r="Q116" i="2"/>
  <c r="BK87" i="3"/>
  <c r="BK131" i="2"/>
  <c r="Q85" i="4"/>
  <c r="K114" i="2"/>
  <c r="Q106" i="3"/>
  <c r="BK124" i="3"/>
  <c r="R96" i="2"/>
  <c r="Q110" i="2"/>
  <c r="K105" i="2"/>
  <c r="BE105" i="2"/>
  <c r="K86" i="2"/>
  <c r="BE86" i="2"/>
  <c r="K123" i="3"/>
  <c r="Q89" i="3"/>
  <c r="R110" i="3"/>
  <c r="BK119" i="3"/>
  <c r="K115" i="3"/>
  <c r="BE115" i="3" s="1"/>
  <c r="Q117" i="2"/>
  <c r="Q132" i="2"/>
  <c r="Q93" i="2"/>
  <c r="R116" i="2"/>
  <c r="BK143" i="2"/>
  <c r="BK132" i="2"/>
  <c r="R119" i="3"/>
  <c r="Q96" i="3"/>
  <c r="BK116" i="3"/>
  <c r="Q112" i="2"/>
  <c r="Q127" i="2"/>
  <c r="R115" i="2"/>
  <c r="R103" i="2"/>
  <c r="R107" i="2"/>
  <c r="Q115" i="2"/>
  <c r="Q100" i="3"/>
  <c r="Q88" i="3"/>
  <c r="R115" i="3"/>
  <c r="BK102" i="3"/>
  <c r="Q108" i="2"/>
  <c r="Q107" i="2"/>
  <c r="K102" i="2"/>
  <c r="Q139" i="2"/>
  <c r="BK84" i="2"/>
  <c r="R114" i="3"/>
  <c r="Q108" i="3"/>
  <c r="Q102" i="2"/>
  <c r="Q121" i="3"/>
  <c r="Q98" i="2"/>
  <c r="R93" i="2"/>
  <c r="R84" i="2"/>
  <c r="BK138" i="2"/>
  <c r="BK116" i="2"/>
  <c r="R90" i="3"/>
  <c r="BK84" i="3"/>
  <c r="Q104" i="2"/>
  <c r="BK111" i="3"/>
  <c r="R101" i="2"/>
  <c r="BK141" i="2"/>
  <c r="R127" i="2"/>
  <c r="BK137" i="2"/>
  <c r="Q133" i="2"/>
  <c r="Q94" i="3"/>
  <c r="Q118" i="3"/>
  <c r="Q138" i="2"/>
  <c r="R145" i="2"/>
  <c r="BK107" i="2"/>
  <c r="R88" i="4"/>
  <c r="Q121" i="2"/>
  <c r="BK113" i="2"/>
  <c r="R112" i="3"/>
  <c r="Q129" i="2"/>
  <c r="R124" i="2"/>
  <c r="BK114" i="2"/>
  <c r="Q110" i="3"/>
  <c r="K97" i="2"/>
  <c r="BE97" i="2"/>
  <c r="Q88" i="2"/>
  <c r="BK144" i="2"/>
  <c r="R88" i="3"/>
  <c r="Q105" i="2"/>
  <c r="R95" i="2"/>
  <c r="Q85" i="3"/>
  <c r="K99" i="3"/>
  <c r="BE99" i="3"/>
  <c r="R85" i="4"/>
  <c r="Q84" i="3"/>
  <c r="Q100" i="2"/>
  <c r="R91" i="3"/>
  <c r="Q111" i="2"/>
  <c r="R85" i="3"/>
  <c r="R92" i="2"/>
  <c r="BK107" i="3"/>
  <c r="R101" i="3"/>
  <c r="Q116" i="3"/>
  <c r="R90" i="2"/>
  <c r="R132" i="2"/>
  <c r="Q113" i="3"/>
  <c r="Q119" i="2"/>
  <c r="K87" i="2"/>
  <c r="BE87" i="2"/>
  <c r="R107" i="3"/>
  <c r="BK108" i="3"/>
  <c r="R87" i="2"/>
  <c r="Q84" i="2"/>
  <c r="R111" i="3"/>
  <c r="Q88" i="4"/>
  <c r="R123" i="3"/>
  <c r="R139" i="2"/>
  <c r="Q106" i="2"/>
  <c r="R121" i="3"/>
  <c r="R105" i="3"/>
  <c r="R87" i="4"/>
  <c r="Q85" i="2"/>
  <c r="R135" i="2"/>
  <c r="R93" i="3"/>
  <c r="Q111" i="3"/>
  <c r="R100" i="2"/>
  <c r="R94" i="2"/>
  <c r="Q144" i="2"/>
  <c r="BK110" i="2"/>
  <c r="Q91" i="3"/>
  <c r="R119" i="2"/>
  <c r="K113" i="3"/>
  <c r="BE113" i="3"/>
  <c r="R142" i="2"/>
  <c r="R89" i="3"/>
  <c r="K106" i="3"/>
  <c r="BE106" i="3"/>
  <c r="Q125" i="3"/>
  <c r="R113" i="3"/>
  <c r="K132" i="2"/>
  <c r="R109" i="3"/>
  <c r="AU54" i="1"/>
  <c r="BK89" i="2"/>
  <c r="R117" i="3"/>
  <c r="BK121" i="3"/>
  <c r="R122" i="2"/>
  <c r="Q135" i="2"/>
  <c r="BK86" i="2"/>
  <c r="R141" i="2"/>
  <c r="Q119" i="3"/>
  <c r="BK86" i="3"/>
  <c r="Q124" i="2"/>
  <c r="Q98" i="3"/>
  <c r="K124" i="2"/>
  <c r="K95" i="2"/>
  <c r="BE95" i="2" s="1"/>
  <c r="Q86" i="2"/>
  <c r="Q96" i="2"/>
  <c r="R97" i="2"/>
  <c r="R86" i="3"/>
  <c r="BK94" i="3"/>
  <c r="R134" i="2"/>
  <c r="R130" i="2"/>
  <c r="R129" i="2"/>
  <c r="Q87" i="3"/>
  <c r="BK135" i="2"/>
  <c r="R118" i="3"/>
  <c r="BK120" i="3"/>
  <c r="K92" i="2"/>
  <c r="BE92" i="2" s="1"/>
  <c r="Q99" i="2"/>
  <c r="Q86" i="3"/>
  <c r="Q113" i="2"/>
  <c r="Q97" i="3"/>
  <c r="BK101" i="2"/>
  <c r="R120" i="2"/>
  <c r="R87" i="3"/>
  <c r="Q142" i="2"/>
  <c r="BK125" i="2"/>
  <c r="Q102" i="3"/>
  <c r="Q97" i="2"/>
  <c r="K93" i="2"/>
  <c r="BE93" i="2"/>
  <c r="K103" i="3"/>
  <c r="BE103" i="3"/>
  <c r="Q122" i="2"/>
  <c r="R88" i="2"/>
  <c r="BK111" i="2"/>
  <c r="Q136" i="2"/>
  <c r="R125" i="3"/>
  <c r="R113" i="2"/>
  <c r="BK85" i="3"/>
  <c r="R117" i="2"/>
  <c r="BK140" i="2"/>
  <c r="Q114" i="3"/>
  <c r="BK96" i="3"/>
  <c r="K90" i="3"/>
  <c r="BE90" i="3"/>
  <c r="Q101" i="3"/>
  <c r="Q128" i="2"/>
  <c r="Q99" i="3"/>
  <c r="K124" i="3"/>
  <c r="Q87" i="4"/>
  <c r="R114" i="2"/>
  <c r="Q107" i="3"/>
  <c r="R128" i="2"/>
  <c r="BK96" i="2"/>
  <c r="Q114" i="2"/>
  <c r="R125" i="2"/>
  <c r="BK136" i="2"/>
  <c r="BK99" i="2"/>
  <c r="R104" i="3"/>
  <c r="Q90" i="3"/>
  <c r="Q92" i="3"/>
  <c r="K105" i="3"/>
  <c r="BE105" i="3" s="1"/>
  <c r="BK87" i="4"/>
  <c r="Q89" i="2"/>
  <c r="Q95" i="2"/>
  <c r="R118" i="2"/>
  <c r="R123" i="2"/>
  <c r="BK126" i="2"/>
  <c r="R108" i="3"/>
  <c r="BK109" i="3"/>
  <c r="K114" i="3"/>
  <c r="BE114" i="3"/>
  <c r="Q91" i="2"/>
  <c r="Q90" i="2"/>
  <c r="R91" i="2"/>
  <c r="R140" i="2"/>
  <c r="K108" i="2"/>
  <c r="BE108" i="2"/>
  <c r="Q122" i="3"/>
  <c r="K97" i="3"/>
  <c r="R100" i="3"/>
  <c r="K100" i="3"/>
  <c r="BE100" i="3" s="1"/>
  <c r="K88" i="4"/>
  <c r="BE88" i="4"/>
  <c r="R110" i="2"/>
  <c r="R131" i="2"/>
  <c r="R144" i="2"/>
  <c r="BK146" i="2"/>
  <c r="R124" i="3"/>
  <c r="R94" i="3"/>
  <c r="Q86" i="4"/>
  <c r="R106" i="3"/>
  <c r="Q109" i="2"/>
  <c r="R104" i="2"/>
  <c r="K122" i="2"/>
  <c r="BE122" i="2" s="1"/>
  <c r="R98" i="3"/>
  <c r="R109" i="2"/>
  <c r="Q146" i="2"/>
  <c r="BK119" i="2"/>
  <c r="R102" i="3"/>
  <c r="R120" i="3"/>
  <c r="Q131" i="2"/>
  <c r="BK97" i="3"/>
  <c r="Q101" i="2"/>
  <c r="Q95" i="3"/>
  <c r="BK94" i="2" l="1"/>
  <c r="BK127" i="2"/>
  <c r="X83" i="2"/>
  <c r="X82" i="2" s="1"/>
  <c r="R83" i="2"/>
  <c r="R82" i="2" s="1"/>
  <c r="J61" i="2" s="1"/>
  <c r="K31" i="2" s="1"/>
  <c r="AT55" i="1" s="1"/>
  <c r="T83" i="2"/>
  <c r="T82" i="2"/>
  <c r="AW55" i="1"/>
  <c r="T83" i="3"/>
  <c r="T82" i="3" s="1"/>
  <c r="AW56" i="1" s="1"/>
  <c r="V83" i="3"/>
  <c r="V82" i="3" s="1"/>
  <c r="V83" i="2"/>
  <c r="V82" i="2" s="1"/>
  <c r="Q83" i="3"/>
  <c r="I62" i="3"/>
  <c r="V83" i="4"/>
  <c r="V82" i="4"/>
  <c r="Q83" i="2"/>
  <c r="Q82" i="2" s="1"/>
  <c r="I61" i="2" s="1"/>
  <c r="K30" i="2" s="1"/>
  <c r="AS55" i="1" s="1"/>
  <c r="R83" i="3"/>
  <c r="J62" i="3"/>
  <c r="Q83" i="4"/>
  <c r="I62" i="4"/>
  <c r="X83" i="3"/>
  <c r="X82" i="3" s="1"/>
  <c r="T83" i="4"/>
  <c r="T82" i="4"/>
  <c r="AW57" i="1" s="1"/>
  <c r="X83" i="4"/>
  <c r="X82" i="4"/>
  <c r="R83" i="4"/>
  <c r="R82" i="4" s="1"/>
  <c r="J61" i="4" s="1"/>
  <c r="K31" i="4" s="1"/>
  <c r="AT57" i="1" s="1"/>
  <c r="J78" i="4"/>
  <c r="E72" i="4"/>
  <c r="F79" i="4"/>
  <c r="J54" i="4"/>
  <c r="F78" i="4"/>
  <c r="J57" i="4"/>
  <c r="BE86" i="4"/>
  <c r="F56" i="3"/>
  <c r="J54" i="3"/>
  <c r="J78" i="3"/>
  <c r="E72" i="3"/>
  <c r="F79" i="3"/>
  <c r="J57" i="3"/>
  <c r="BE97" i="3"/>
  <c r="BE123" i="3"/>
  <c r="BE124" i="3"/>
  <c r="BE119" i="3"/>
  <c r="BE121" i="3"/>
  <c r="J56" i="2"/>
  <c r="BE94" i="2"/>
  <c r="BE127" i="2"/>
  <c r="BE102" i="2"/>
  <c r="J76" i="2"/>
  <c r="BE114" i="2"/>
  <c r="F78" i="2"/>
  <c r="BE110" i="2"/>
  <c r="F57" i="2"/>
  <c r="E50" i="2"/>
  <c r="J79" i="2"/>
  <c r="BE132" i="2"/>
  <c r="BE124" i="2"/>
  <c r="F37" i="2"/>
  <c r="BD55" i="1" s="1"/>
  <c r="K89" i="2"/>
  <c r="BE89" i="2" s="1"/>
  <c r="K84" i="3"/>
  <c r="BE84" i="3"/>
  <c r="K36" i="4"/>
  <c r="AY57" i="1"/>
  <c r="K138" i="2"/>
  <c r="BE138" i="2" s="1"/>
  <c r="K98" i="3"/>
  <c r="BE98" i="3"/>
  <c r="K84" i="4"/>
  <c r="BE84" i="4" s="1"/>
  <c r="K140" i="2"/>
  <c r="BE140" i="2" s="1"/>
  <c r="BK118" i="3"/>
  <c r="K119" i="2"/>
  <c r="BE119" i="2" s="1"/>
  <c r="K93" i="3"/>
  <c r="BE93" i="3"/>
  <c r="K120" i="3"/>
  <c r="BE120" i="3" s="1"/>
  <c r="K36" i="3"/>
  <c r="AY56" i="1"/>
  <c r="K85" i="2"/>
  <c r="BE85" i="2" s="1"/>
  <c r="K89" i="3"/>
  <c r="BE89" i="3"/>
  <c r="K85" i="3"/>
  <c r="BE85" i="3" s="1"/>
  <c r="BK93" i="2"/>
  <c r="K141" i="2"/>
  <c r="BE141" i="2" s="1"/>
  <c r="K146" i="2"/>
  <c r="BE146" i="2"/>
  <c r="K101" i="3"/>
  <c r="BE101" i="3" s="1"/>
  <c r="BK115" i="2"/>
  <c r="F38" i="3"/>
  <c r="BE56" i="1"/>
  <c r="K113" i="2"/>
  <c r="BE113" i="2" s="1"/>
  <c r="BK105" i="3"/>
  <c r="BK106" i="2"/>
  <c r="K86" i="3"/>
  <c r="BE86" i="3" s="1"/>
  <c r="F39" i="2"/>
  <c r="BF55" i="1"/>
  <c r="BK122" i="2"/>
  <c r="K102" i="3"/>
  <c r="BE102" i="3"/>
  <c r="K111" i="2"/>
  <c r="BE111" i="2"/>
  <c r="K116" i="2"/>
  <c r="BE116" i="2"/>
  <c r="BK103" i="3"/>
  <c r="F39" i="4"/>
  <c r="BF57" i="1" s="1"/>
  <c r="BK90" i="3"/>
  <c r="K96" i="3"/>
  <c r="BE96" i="3"/>
  <c r="BK92" i="2"/>
  <c r="K109" i="3"/>
  <c r="BE109" i="3"/>
  <c r="K125" i="3"/>
  <c r="BE125" i="3" s="1"/>
  <c r="F37" i="3"/>
  <c r="BD56" i="1"/>
  <c r="BK112" i="2"/>
  <c r="BK104" i="2"/>
  <c r="K107" i="2"/>
  <c r="BE107" i="2" s="1"/>
  <c r="BK115" i="3"/>
  <c r="BK108" i="2"/>
  <c r="K108" i="3"/>
  <c r="BE108" i="3"/>
  <c r="BK120" i="2"/>
  <c r="BK134" i="2"/>
  <c r="BK103" i="2"/>
  <c r="K116" i="3"/>
  <c r="BE116" i="3"/>
  <c r="BK100" i="3"/>
  <c r="K144" i="2"/>
  <c r="BE144" i="2" s="1"/>
  <c r="K117" i="3"/>
  <c r="BE117" i="3" s="1"/>
  <c r="K99" i="2"/>
  <c r="BE99" i="2"/>
  <c r="K137" i="2"/>
  <c r="BE137" i="2" s="1"/>
  <c r="K143" i="2"/>
  <c r="BE143" i="2"/>
  <c r="BK87" i="2"/>
  <c r="BK97" i="2"/>
  <c r="K117" i="2"/>
  <c r="BE117" i="2" s="1"/>
  <c r="BK106" i="3"/>
  <c r="BK88" i="4"/>
  <c r="BK123" i="2"/>
  <c r="BK105" i="2"/>
  <c r="K118" i="2"/>
  <c r="BE118" i="2" s="1"/>
  <c r="K128" i="2"/>
  <c r="BE128" i="2"/>
  <c r="BK110" i="3"/>
  <c r="K107" i="3"/>
  <c r="BE107" i="3"/>
  <c r="BK113" i="3"/>
  <c r="BK98" i="2"/>
  <c r="BK114" i="3"/>
  <c r="K130" i="2"/>
  <c r="BE130" i="2"/>
  <c r="K101" i="2"/>
  <c r="BE101" i="2" s="1"/>
  <c r="K126" i="2"/>
  <c r="BE126" i="2"/>
  <c r="F37" i="4"/>
  <c r="BD57" i="1" s="1"/>
  <c r="K142" i="2"/>
  <c r="BE142" i="2" s="1"/>
  <c r="BK85" i="4"/>
  <c r="K94" i="3"/>
  <c r="BE94" i="3"/>
  <c r="K111" i="3"/>
  <c r="BE111" i="3"/>
  <c r="K121" i="2"/>
  <c r="BE121" i="2"/>
  <c r="BK95" i="3"/>
  <c r="K135" i="2"/>
  <c r="BE135" i="2" s="1"/>
  <c r="K129" i="2"/>
  <c r="BE129" i="2" s="1"/>
  <c r="K139" i="2"/>
  <c r="BE139" i="2" s="1"/>
  <c r="BK90" i="2"/>
  <c r="F38" i="2"/>
  <c r="BE55" i="1"/>
  <c r="K145" i="2"/>
  <c r="BE145" i="2"/>
  <c r="K109" i="2"/>
  <c r="BE109" i="2"/>
  <c r="BK99" i="3"/>
  <c r="K104" i="3"/>
  <c r="BE104" i="3" s="1"/>
  <c r="K136" i="2"/>
  <c r="BE136" i="2" s="1"/>
  <c r="K122" i="3"/>
  <c r="BE122" i="3"/>
  <c r="BK91" i="2"/>
  <c r="K100" i="2"/>
  <c r="BE100" i="2"/>
  <c r="BK133" i="2"/>
  <c r="F36" i="2"/>
  <c r="BC55" i="1" s="1"/>
  <c r="K131" i="2"/>
  <c r="BE131" i="2" s="1"/>
  <c r="BK112" i="3"/>
  <c r="K87" i="3"/>
  <c r="BE87" i="3"/>
  <c r="BK95" i="2"/>
  <c r="BK91" i="3"/>
  <c r="F39" i="3"/>
  <c r="BF56" i="1"/>
  <c r="F38" i="4"/>
  <c r="BE57" i="1"/>
  <c r="K36" i="2"/>
  <c r="AY55" i="1"/>
  <c r="K96" i="2"/>
  <c r="BE96" i="2"/>
  <c r="K88" i="3"/>
  <c r="BE88" i="3"/>
  <c r="BK88" i="2"/>
  <c r="F36" i="4"/>
  <c r="BC57" i="1" s="1"/>
  <c r="F36" i="3"/>
  <c r="BC56" i="1"/>
  <c r="BK92" i="3"/>
  <c r="K84" i="2"/>
  <c r="BE84" i="2"/>
  <c r="K87" i="4"/>
  <c r="BE87" i="4"/>
  <c r="R82" i="3" l="1"/>
  <c r="J61" i="3"/>
  <c r="K31" i="3" s="1"/>
  <c r="AT56" i="1" s="1"/>
  <c r="AT54" i="1" s="1"/>
  <c r="Q82" i="3"/>
  <c r="I61" i="3"/>
  <c r="K30" i="3"/>
  <c r="AS56" i="1"/>
  <c r="J62" i="2"/>
  <c r="I62" i="2"/>
  <c r="J62" i="4"/>
  <c r="Q82" i="4"/>
  <c r="I61" i="4" s="1"/>
  <c r="K30" i="4" s="1"/>
  <c r="AS57" i="1" s="1"/>
  <c r="BK83" i="3"/>
  <c r="K83" i="3" s="1"/>
  <c r="K62" i="3" s="1"/>
  <c r="BK83" i="4"/>
  <c r="K83" i="4" s="1"/>
  <c r="K62" i="4" s="1"/>
  <c r="BK83" i="2"/>
  <c r="BK82" i="2"/>
  <c r="K82" i="2"/>
  <c r="K61" i="2" s="1"/>
  <c r="BE54" i="1"/>
  <c r="BA54" i="1"/>
  <c r="AW54" i="1"/>
  <c r="K35" i="4"/>
  <c r="AX57" i="1"/>
  <c r="AV57" i="1" s="1"/>
  <c r="K35" i="3"/>
  <c r="AX56" i="1"/>
  <c r="AV56" i="1"/>
  <c r="BC54" i="1"/>
  <c r="W30" i="1" s="1"/>
  <c r="F35" i="4"/>
  <c r="BB57" i="1" s="1"/>
  <c r="F35" i="2"/>
  <c r="BB55" i="1"/>
  <c r="K35" i="2"/>
  <c r="AX55" i="1"/>
  <c r="AV55" i="1"/>
  <c r="BF54" i="1"/>
  <c r="W33" i="1"/>
  <c r="BD54" i="1"/>
  <c r="AZ54" i="1" s="1"/>
  <c r="F35" i="3"/>
  <c r="BB56" i="1"/>
  <c r="BK82" i="3" l="1"/>
  <c r="K82" i="3"/>
  <c r="K83" i="2"/>
  <c r="K62" i="2"/>
  <c r="BK82" i="4"/>
  <c r="K82" i="4"/>
  <c r="K61" i="4" s="1"/>
  <c r="K32" i="3"/>
  <c r="AG56" i="1"/>
  <c r="W31" i="1"/>
  <c r="AY54" i="1"/>
  <c r="AK30" i="1"/>
  <c r="AS54" i="1"/>
  <c r="K32" i="2"/>
  <c r="AG55" i="1" s="1"/>
  <c r="W32" i="1"/>
  <c r="BB54" i="1"/>
  <c r="AX54" i="1"/>
  <c r="AK29" i="1"/>
  <c r="K41" i="2" l="1"/>
  <c r="K41" i="3"/>
  <c r="K61" i="3"/>
  <c r="AN55" i="1"/>
  <c r="AN56" i="1"/>
  <c r="W29" i="1"/>
  <c r="AV54" i="1"/>
  <c r="K32" i="4"/>
  <c r="AG57" i="1"/>
  <c r="AG54" i="1"/>
  <c r="AK26" i="1" s="1"/>
  <c r="AK35" i="1" s="1"/>
  <c r="K41" i="4" l="1"/>
  <c r="AN57" i="1"/>
  <c r="AN54" i="1"/>
</calcChain>
</file>

<file path=xl/sharedStrings.xml><?xml version="1.0" encoding="utf-8"?>
<sst xmlns="http://schemas.openxmlformats.org/spreadsheetml/2006/main" count="2580" uniqueCount="580">
  <si>
    <t>Export Komplet</t>
  </si>
  <si>
    <t>VZ</t>
  </si>
  <si>
    <t>2.0</t>
  </si>
  <si>
    <t/>
  </si>
  <si>
    <t>False</t>
  </si>
  <si>
    <t>True</t>
  </si>
  <si>
    <t>{eb1680ff-e7cf-4f9a-9752-7345174a93a7}</t>
  </si>
  <si>
    <t>&gt;&gt;  skryté sloupce  &lt;&lt;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</si>
  <si>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</si>
  <si>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</si>
  <si>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</si>
  <si>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</si>
  <si>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</si>
  <si>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</si>
  <si>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</si>
  <si>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</si>
  <si>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Měnit lze pouze buňky se žlutým podbarvením!_x000D_
_x000D_
1) v Rekapitulaci stavby vyplňte údaje o Účastníkovi (přenesou se do ostatních sestav i v jiných listech)_x000D_
_x000D_
2) na vybraných listech vyplňte v sestavě Soupis prací ceny u položek</t>
  </si>
  <si>
    <t>Stavba:</t>
  </si>
  <si>
    <t>KSO:</t>
  </si>
  <si>
    <t>CC-CZ:</t>
  </si>
  <si>
    <t>Místo:</t>
  </si>
  <si>
    <t xml:space="preserve"> </t>
  </si>
  <si>
    <t>Datum:</t>
  </si>
  <si>
    <t>15. 1. 2025</t>
  </si>
  <si>
    <t>Zadavatel:</t>
  </si>
  <si>
    <t>IČ:</t>
  </si>
  <si>
    <t>DIČ:</t>
  </si>
  <si>
    <t>Účastník:</t>
  </si>
  <si>
    <t>Vyplň údaj</t>
  </si>
  <si>
    <t>Projektant: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</si>
  <si>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</si>
  <si>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</si>
  <si>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</si>
  <si>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</si>
  <si>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</si>
  <si>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</si>
  <si>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</si>
  <si>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</si>
  <si>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</si>
  <si>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</si>
  <si>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</si>
  <si>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</si>
  <si>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</si>
  <si>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</si>
  <si>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</si>
  <si>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</si>
  <si>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</si>
  <si>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</si>
  <si>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</si>
  <si>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</si>
  <si>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</si>
  <si>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</si>
  <si>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Materiál [CZK]</t>
  </si>
  <si>
    <t>z toho Montáž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</si>
  <si>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</si>
  <si>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</si>
  <si>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</si>
  <si>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</si>
  <si>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</si>
  <si>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</si>
  <si>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</si>
  <si>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</si>
  <si>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</si>
  <si>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</si>
  <si>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</si>
  <si>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</si>
  <si>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</si>
  <si>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</si>
  <si>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</si>
  <si>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</si>
  <si>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</si>
  <si>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</si>
  <si>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</si>
  <si>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001</t>
  </si>
  <si>
    <t>žst.Katovice</t>
  </si>
  <si>
    <t>STA</t>
  </si>
  <si>
    <t>1</t>
  </si>
  <si>
    <t>{685c4687-6619-4127-a513-3849281b9677}</t>
  </si>
  <si>
    <t>2</t>
  </si>
  <si>
    <t>002</t>
  </si>
  <si>
    <t>žst. Čejetice</t>
  </si>
  <si>
    <t>{f29e4489-3c14-4da3-9db1-08910e939f44}</t>
  </si>
  <si>
    <t>003 - VRN</t>
  </si>
  <si>
    <t>žst. Katovice a Čejetice</t>
  </si>
  <si>
    <t>{8cd543f2-378e-46ab-98b7-2bb7f609deb8}</t>
  </si>
  <si>
    <t>KRYCÍ LIST SOUPISU PRACÍ</t>
  </si>
  <si>
    <t>Objekt:</t>
  </si>
  <si>
    <t>001 - žst.Katovice</t>
  </si>
  <si>
    <t>Materiál</t>
  </si>
  <si>
    <t>Montáž</t>
  </si>
  <si>
    <t>REKAPITULACE ČLENĚNÍ SOUPISU PRACÍ</t>
  </si>
  <si>
    <t>Kód dílu - Popis</t>
  </si>
  <si>
    <t>Materiál [CZK]</t>
  </si>
  <si>
    <t>Montáž [CZK]</t>
  </si>
  <si>
    <t>Cena celkem [CZK]</t>
  </si>
  <si>
    <t>-1</t>
  </si>
  <si>
    <t>OST - Ostatní</t>
  </si>
  <si>
    <t>SOUPIS PRACÍ</t>
  </si>
  <si>
    <t>PČ</t>
  </si>
  <si>
    <t>MJ</t>
  </si>
  <si>
    <t>Množství</t>
  </si>
  <si>
    <t>J. materiál [CZK]</t>
  </si>
  <si>
    <t>J. montáž [CZK]</t>
  </si>
  <si>
    <t>Cenová soustava</t>
  </si>
  <si>
    <t>J.cena [CZK]</t>
  </si>
  <si>
    <t>Materiál celkem [CZK]</t>
  </si>
  <si>
    <t>Montáž celkem [CZK]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</si>
  <si>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</si>
  <si>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</si>
  <si>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</si>
  <si>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</si>
  <si>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</si>
  <si>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</si>
  <si>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</si>
  <si>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OST</t>
  </si>
  <si>
    <t>Ostatní</t>
  </si>
  <si>
    <t>4</t>
  </si>
  <si>
    <t>ROZPOCET</t>
  </si>
  <si>
    <t>K</t>
  </si>
  <si>
    <t>7498171010</t>
  </si>
  <si>
    <t>Demontáž skříně SKŘ/automatizace 1 pole</t>
  </si>
  <si>
    <t>kus</t>
  </si>
  <si>
    <t>Sborník UOŽI 01 2025</t>
  </si>
  <si>
    <t>512</t>
  </si>
  <si>
    <t>-322649061</t>
  </si>
  <si>
    <t>7498172010</t>
  </si>
  <si>
    <t>Demontáž SKŘ, IPC, PLC sestavení řídící PLC jednotky z rozvaděče automatizace/SKŘ/DŘT</t>
  </si>
  <si>
    <t>-929757104</t>
  </si>
  <si>
    <t>3</t>
  </si>
  <si>
    <t>7498172020</t>
  </si>
  <si>
    <t>Demontáž SKŘ, IPC, PLC sestavení stávající telemechanické jednotky - rozvaděč, PLC</t>
  </si>
  <si>
    <t>1958166184</t>
  </si>
  <si>
    <t>7498153030</t>
  </si>
  <si>
    <t>Montáž SKŘ - DŘT, IPC, PLC instalace, zprovoznění, oživení telemechanické jednotky v objektu ŽST</t>
  </si>
  <si>
    <t>-1996359356</t>
  </si>
  <si>
    <t>5</t>
  </si>
  <si>
    <t>7498153040</t>
  </si>
  <si>
    <t>Montáž SKŘ - DŘT, IPC, PLC instalace montážního materiálu v objektu ŽST</t>
  </si>
  <si>
    <t>380261051</t>
  </si>
  <si>
    <t>6</t>
  </si>
  <si>
    <t>7498153050</t>
  </si>
  <si>
    <t>Montáž SKŘ - DŘT, IPC, PLC připojení, oživení a zprovoznění přenosové cesty v objektu ŽST</t>
  </si>
  <si>
    <t>-998425720</t>
  </si>
  <si>
    <t>7</t>
  </si>
  <si>
    <t>7498153060</t>
  </si>
  <si>
    <t>Montáž SKŘ - DŘT, IPC, PLC provozní zkoušky telemechanické jednotky v objektu ŽST</t>
  </si>
  <si>
    <t>1397524914</t>
  </si>
  <si>
    <t>8</t>
  </si>
  <si>
    <t>7498231010</t>
  </si>
  <si>
    <t>Úprava nebo rozšíření SW na elektrodispečinku založeném na systému Reliance do serveru - úprava nebo rozšíření aktivního prvku v aplikaci pro vizualizaci a ovládání zařízení na elektrodispečinku včetně zavedení do systému celého řízení, oživení a odzkoušení</t>
  </si>
  <si>
    <t>2036494872</t>
  </si>
  <si>
    <t>9</t>
  </si>
  <si>
    <t>7498231020</t>
  </si>
  <si>
    <t>Úprava nebo rozšíření SW na elektrodispečinku pro zobrazování a výpis hlášek z technologie DŘT, SKŘ a DDTS - úprava nebo rozšíření zobrazované hlášky na elektrodispečinku včetně jejího zařazení do systému, umístění do vhodné úrovně důležitostui a odzkoušení funkčnosti se zdrojovou techologií</t>
  </si>
  <si>
    <t>1364348646</t>
  </si>
  <si>
    <t>10</t>
  </si>
  <si>
    <t>7498254010</t>
  </si>
  <si>
    <t>Elektrodispečink SKŘ-DŘT konfigurace softwaru na ED (nastavení koncentrátoru, plachta, monitorovací snímky, tech. výpis, montáž zařízení) překreslení stanice do systému Reliance, implementace nových vlastností - úprava software k jednotlivým postům ED, provedení grafických úprav jednotlivých objektů zařazených do ŘSED, montáž a následné provedení funkčních zkoušek, úprava a doplnění zobrazovaných hlášek na elektrodispečinku včetně jejího zařazení do systému, umístění do vhodné úrovně priorit</t>
  </si>
  <si>
    <t>hod</t>
  </si>
  <si>
    <t>1870697168</t>
  </si>
  <si>
    <t>11</t>
  </si>
  <si>
    <t>7498254015</t>
  </si>
  <si>
    <t>Elektrodispečink SKŘ-DŘT konfigurace IPC - parametrizace SW (ovládání, signalizace, komunikace PLC s IPC, monitorování technologie, odzkoušení, montáž zařízení) - nastavení SW ovládání, signalizace, komunikace PLC s IPC, monitorování technologie, naprogramování funkcí vstupů, výstupů, blokovacích podmínek a měření pro PLC automat určený pro řízení techlonogií</t>
  </si>
  <si>
    <t>1886106891</t>
  </si>
  <si>
    <t>7498254020</t>
  </si>
  <si>
    <t>Elektrodispečink SKŘ-DŘT parametrizace přenášených dat z koncového zařízení na ED (konfigurace komunikovaných dat, nastavení základních poloh, nastavení výpisů, nastavení protokolu IEC 60870-5-104) - nastavení parametrů jednotlivých koncových zařízení, zkomunikování, propojení a odzkoušení s ED, naprogramování funkcí vstupů, výstupů, blokovacích podmínek a měření pro PLC automat určený pro řízení techlonogií funkčních zkoušek</t>
  </si>
  <si>
    <t>1304064143</t>
  </si>
  <si>
    <t>13</t>
  </si>
  <si>
    <t>7498254025</t>
  </si>
  <si>
    <t>Elektrodispečink SKŘ-DŘT úprava nebo rozšíření SW založeného na systému Reliance do serveru na elektrodispečinku - úprava nebo rozšíření aktivního prvku v aplikaci pro vizualizaci a ovládání zařízení na elektrodispečinku včetně zavedení do systému celého řízení, oživení a odzkoušení</t>
  </si>
  <si>
    <t>480956401</t>
  </si>
  <si>
    <t>14</t>
  </si>
  <si>
    <t>7498254040</t>
  </si>
  <si>
    <t>Elektrodispečink SKŘ-DŘT úprava struktur a řídících programových tabulek ŘS ED pro objekt ŽST</t>
  </si>
  <si>
    <t>687709421</t>
  </si>
  <si>
    <t>15</t>
  </si>
  <si>
    <t>7498254050</t>
  </si>
  <si>
    <t>Elektrodispečink SKŘ-DŘT definice a deklarace struktur dat ŘS ED pro objekt ŽST</t>
  </si>
  <si>
    <t>-1638900914</t>
  </si>
  <si>
    <t>16</t>
  </si>
  <si>
    <t>7498254074</t>
  </si>
  <si>
    <t>Elektrodispečink SKŘ-DŘT zprovoznění systému s novými daty pro objekt ŽST</t>
  </si>
  <si>
    <t>162211288</t>
  </si>
  <si>
    <t>17</t>
  </si>
  <si>
    <t>7498254084</t>
  </si>
  <si>
    <t>Elektrodispečink SKŘ-DŘT verifikace signálů a povelů s novými daty pro objekt ŽST</t>
  </si>
  <si>
    <t>1788463626</t>
  </si>
  <si>
    <t>18</t>
  </si>
  <si>
    <t>M</t>
  </si>
  <si>
    <t>7494000612</t>
  </si>
  <si>
    <t>Rozvodnicové a rozváděčové skříně Distri Rozvodnicové skříně Nástěnné (IP43) pro nástěnnou montáž, jednokřídlé, neprůhledné dveře vnitřní V x Š 1757 x 710, řad 11, rozteč 150 mm, modulů v řadě 35, ocel-plech</t>
  </si>
  <si>
    <t>436281110</t>
  </si>
  <si>
    <t>19</t>
  </si>
  <si>
    <t>7498102410</t>
  </si>
  <si>
    <t>DŘT, SKŘ technologie DŘT a SKŘ skříně pro automatizaci PLC automaty dle kompatibilní technologie PLC typ_1 (SAIA) Centrální řídící jednotka CPU, Cold Fire verze, USB, Ethernet, rozšiřitelná, maximálně ?1024 I/O (například PCD3.M5540)</t>
  </si>
  <si>
    <t>1004348096</t>
  </si>
  <si>
    <t>20</t>
  </si>
  <si>
    <t>7498200370</t>
  </si>
  <si>
    <t>ED řídící pracoviště ED řídící pracoviště Vizualizační software dle kompatibilní technologie Reliance OPC Server - Komunikační software - rozhraní mezi PC a PLC</t>
  </si>
  <si>
    <t>-1821614278</t>
  </si>
  <si>
    <t>7498102020</t>
  </si>
  <si>
    <t>DŘT, SKŘ technologie DŘT a SKŘ skříně pro automatizaci Průmyslové počítače Software a ostatní Základní programové vybavení tlm. jednotky pro objekt ŽST</t>
  </si>
  <si>
    <t>1469227131</t>
  </si>
  <si>
    <t>22</t>
  </si>
  <si>
    <t>7499751030</t>
  </si>
  <si>
    <t>Dokončovací práce zkušební provoz - včetně prokázání technických a kvalitativních parametrů zařízení</t>
  </si>
  <si>
    <t>1612192528</t>
  </si>
  <si>
    <t>23</t>
  </si>
  <si>
    <t>7499751040</t>
  </si>
  <si>
    <t>Dokončovací práce zaškolení obsluhy - seznámení obsluhy s funkcemi zařízení včetně odevzdání dokumentace skutečného provedení</t>
  </si>
  <si>
    <t>1974095966</t>
  </si>
  <si>
    <t>24</t>
  </si>
  <si>
    <t>7498102700</t>
  </si>
  <si>
    <t>DŘT, SKŘ technologie DŘT a SKŘ skříně pro automatizaci PLC automaty dle kompatibilní technologie PLC typ_1 (SAIA) Binární vstupy a výstupy Binární vstupní modul pro PLC řady PCD2 - Vstupní modul jak pro napájená, tak i pro uzemňovaná čidla, …</t>
  </si>
  <si>
    <t>-1832288756</t>
  </si>
  <si>
    <t>25</t>
  </si>
  <si>
    <t>7498102760</t>
  </si>
  <si>
    <t>DŘT, SKŘ technologie DŘT a SKŘ skříně pro automatizaci PLC automaty dle kompatibilní technologie PLC typ_1 (SAIA) Binární vstupy a výstupy Výstupní modul s 16 tranzistorovými výstupy 5...500 mA, s ochranou proti zkratu. Bez galvanického oddělení, …</t>
  </si>
  <si>
    <t>1883492436</t>
  </si>
  <si>
    <t>26</t>
  </si>
  <si>
    <t>7498102600</t>
  </si>
  <si>
    <t>DŘT, SKŘ technologie DŘT a SKŘ skříně pro automatizaci PLC automaty dle kompatibilní technologie PLC typ_1 (SAIA) Rozšiřující moduly centrální řídící jednotky Modul sériového rozhraní RS485 galvanicky oddělený. (například PLC3.F150)</t>
  </si>
  <si>
    <t>-1355306298</t>
  </si>
  <si>
    <t>27</t>
  </si>
  <si>
    <t>7498100630</t>
  </si>
  <si>
    <t>DŘT, SKŘ technologie DŘT a SKŘ skříně pro automatizaci Technologické switche a modemy Základní switche Průmyslový switch 5x 10/100 Base-TX portů na DIN lištu</t>
  </si>
  <si>
    <t>-659168324</t>
  </si>
  <si>
    <t>28</t>
  </si>
  <si>
    <t>7498101530</t>
  </si>
  <si>
    <t>DŘT, SKŘ technologie DŘT a SKŘ skříně pro automatizaci Grafické dotykové panely Operátorský panel dotykový 10", grafický barevný, LAN, USB, RS 232, RS 485</t>
  </si>
  <si>
    <t>1607939064</t>
  </si>
  <si>
    <t>29</t>
  </si>
  <si>
    <t>7498100300</t>
  </si>
  <si>
    <t>DŘT, SKŘ technologie DŘT a SKŘ skříně pro automatizaci Napájecí zdroje Spínané Napájecí zdroj externí 230V AC/24V 75W, DIN</t>
  </si>
  <si>
    <t>1981028249</t>
  </si>
  <si>
    <t>30</t>
  </si>
  <si>
    <t>7498200590</t>
  </si>
  <si>
    <t>ED řídící pracoviště ED řídící pracoviště Záložní napájení (lze využít UPS z vlastní spotřeby) Zdroj UPS do 1KVA</t>
  </si>
  <si>
    <t>111928911</t>
  </si>
  <si>
    <t>31</t>
  </si>
  <si>
    <t>7494004122</t>
  </si>
  <si>
    <t>Modulární přístroje Přepěťové ochrany Svodiče přepětí typ 2, Imax 40 kA, Uc AC 350 V, výměnné moduly, varistor, 3pól</t>
  </si>
  <si>
    <t>2100468044</t>
  </si>
  <si>
    <t>32</t>
  </si>
  <si>
    <t>7494003552</t>
  </si>
  <si>
    <t>Modulární přístroje Jističe Jističe do 63 A AC/DC; 10 kA Jističe pro jištění stejnosměrných (DC) a střídavých (AC) obvodů, 1pólové In 6 A, Ue AC 230 V / DC 220 V, charakteristika C, 1pól, Icn 10 kA</t>
  </si>
  <si>
    <t>2032673688</t>
  </si>
  <si>
    <t>33</t>
  </si>
  <si>
    <t>7491205690</t>
  </si>
  <si>
    <t>Elektroinstalační materiál Zásuvky instalační Zásuvka 1 fázová 230V/16A montáž na DIN lištu</t>
  </si>
  <si>
    <t>1570625271</t>
  </si>
  <si>
    <t>34</t>
  </si>
  <si>
    <t>7494004182</t>
  </si>
  <si>
    <t>Modulární přístroje Přepěťové ochrany Přepěťové ochrany pro stejnosměrné aplikace typ 2, náhradní díl, In 15 kA, pouze výměnný modul např. pro SVC-DC-800-3V-MZ(S), varistor</t>
  </si>
  <si>
    <t>-2115393547</t>
  </si>
  <si>
    <t>35</t>
  </si>
  <si>
    <t>7498100160</t>
  </si>
  <si>
    <t>DŘT, SKŘ technologie DŘT a SKŘ skříně pro automatizaci Oddělovací členy Elektromechanické relé do 16A, DC max 24V včetně patice a LED modulu</t>
  </si>
  <si>
    <t>639460673</t>
  </si>
  <si>
    <t>36</t>
  </si>
  <si>
    <t>7498356090</t>
  </si>
  <si>
    <t>Montáž dálkové diagnostiky TS ŽDC kabelu F/UTP Cat5e</t>
  </si>
  <si>
    <t>m</t>
  </si>
  <si>
    <t>24088510</t>
  </si>
  <si>
    <t>37</t>
  </si>
  <si>
    <t>7593500935</t>
  </si>
  <si>
    <t>Trasy kabelového vedení Ohebná dvouplášťová korugovaná chránička 90/76 smotek - černá UV stabilní</t>
  </si>
  <si>
    <t>-2130507661</t>
  </si>
  <si>
    <t>38</t>
  </si>
  <si>
    <t>7498102120</t>
  </si>
  <si>
    <t>DŘT, SKŘ technologie DŘT a SKŘ skříně pro automatizaci Průmyslové počítače Software a ostatní Dokumentace skutečného stavu pro nové telemechanické zařízení v objektu ŽST</t>
  </si>
  <si>
    <t>-1193991019</t>
  </si>
  <si>
    <t>39</t>
  </si>
  <si>
    <t>7493551010</t>
  </si>
  <si>
    <t>Montáž dálkového ovládání úsekových odpojovačů ovladače motorových pohonů trakčních odpojovačů - včetně veškerého příslušenství</t>
  </si>
  <si>
    <t>-452278079</t>
  </si>
  <si>
    <t>40</t>
  </si>
  <si>
    <t>7493551020</t>
  </si>
  <si>
    <t>Montáž dálkového ovládání úsekových odpojovačů modulu pro ovládání 1 kusu motorového pohonu trakčních odpojovačů</t>
  </si>
  <si>
    <t>2141310049</t>
  </si>
  <si>
    <t>41</t>
  </si>
  <si>
    <t>7493551030</t>
  </si>
  <si>
    <t>Montáž dálkového ovládání úsekových odpojovačů řídící PLC jednotky do ovladače dálkového ovládání motorových pohonů trakčních odpojovačů</t>
  </si>
  <si>
    <t>1296123270</t>
  </si>
  <si>
    <t>42</t>
  </si>
  <si>
    <t>7493551035</t>
  </si>
  <si>
    <t>Montáž dálkového ovládání úsekových odpojovačů řídící PLC jednotky řídícího software ovladače dálkového ovládání motorových pohonů trakčních odpojovačů</t>
  </si>
  <si>
    <t>672575274</t>
  </si>
  <si>
    <t>43</t>
  </si>
  <si>
    <t>7493551040</t>
  </si>
  <si>
    <t>Montáž dálkového ovládání úsekových odpojovačů napájecí soupravy pro ovladač DOÚO s oddělovacím transformátorem - včetně jističů, příslušenství, instalace rozvaděče do vnitřního prostoru, včetně elektrovýzbroje</t>
  </si>
  <si>
    <t>-580021815</t>
  </si>
  <si>
    <t>44</t>
  </si>
  <si>
    <t>7493551052</t>
  </si>
  <si>
    <t>Montáž dálkového ovládání úsekových odpojovačů svorkovnicové skříně pro DOÚO na stěnu</t>
  </si>
  <si>
    <t>1380286044</t>
  </si>
  <si>
    <t>45</t>
  </si>
  <si>
    <t>7493500030</t>
  </si>
  <si>
    <t>Dálkové ovládání úsekových odpojovačů ( DOÚO ) Ovladače pro dálkové ovládání motorových pohonů trakčních odpojovačů pro 8 motorových pohonů</t>
  </si>
  <si>
    <t>-167344520</t>
  </si>
  <si>
    <t>46</t>
  </si>
  <si>
    <t>7493500070</t>
  </si>
  <si>
    <t>Dálkové ovládání úsekových odpojovačů ( DOÚO ) Ovladače Napájecí souprava DOÚO s oddělovacím transformátorem a HIS</t>
  </si>
  <si>
    <t>-1536502154</t>
  </si>
  <si>
    <t>47</t>
  </si>
  <si>
    <t>7493500090</t>
  </si>
  <si>
    <t>Dálkové ovládání úsekových odpojovačů ( DOÚO ) Svorkovnicové skříně plastová do venkovního prostředí, 41 - 80 svorek</t>
  </si>
  <si>
    <t>-1969481397</t>
  </si>
  <si>
    <t>48</t>
  </si>
  <si>
    <t>7493500120</t>
  </si>
  <si>
    <t>Dálkové ovládání úsekových odpojovačů ( DOÚO ) Svorkovnicové skříně plastová do vnitřního prostředí do 80 svorek</t>
  </si>
  <si>
    <t>645133799</t>
  </si>
  <si>
    <t>49</t>
  </si>
  <si>
    <t>7498100090</t>
  </si>
  <si>
    <t>DŘT, SKŘ technologie DŘT a SKŘ skříně pro automatizaci Dálkový ovladač úsekových odpojovačů řízený automatem PLC pro dálkové ovládání motorových pohonů trakčních odpojovačů pro 16 motorových pohonů</t>
  </si>
  <si>
    <t>-2047117787</t>
  </si>
  <si>
    <t>50</t>
  </si>
  <si>
    <t>7492501520</t>
  </si>
  <si>
    <t>Kabely, vodiče, šňůry Cu - nn Kabel silový Cu pro pohyblivé přívody, izolace pryžová H05RR-F 3G2,5 (3Cx2,5 CGSG)</t>
  </si>
  <si>
    <t>748572949</t>
  </si>
  <si>
    <t>51</t>
  </si>
  <si>
    <t>7492501770</t>
  </si>
  <si>
    <t>Kabely, vodiče, šňůry Cu - nn Kabel silový 2 a 3-žílový Cu, plastová izolace CYKY 3J2,5 (3Cx 2,5)</t>
  </si>
  <si>
    <t>-1276791037</t>
  </si>
  <si>
    <t>52</t>
  </si>
  <si>
    <t>7492501750</t>
  </si>
  <si>
    <t>Kabely, vodiče, šňůry Cu - nn Kabel silový 2 a 3-žílový Cu, plastová izolace CYKY 3O2,5 (3Ax2,5)</t>
  </si>
  <si>
    <t>1020776868</t>
  </si>
  <si>
    <t>53</t>
  </si>
  <si>
    <t>7492501740</t>
  </si>
  <si>
    <t>Kabely, vodiče, šňůry Cu - nn Kabel silový 2 a 3-žílový Cu, plastová izolace CYKY 3O1,5 (3Ax1,5)</t>
  </si>
  <si>
    <t>642287117</t>
  </si>
  <si>
    <t>54</t>
  </si>
  <si>
    <t>7492751040</t>
  </si>
  <si>
    <t>Montáž ukončení kabelů nn v rozvaděči nebo na přístroji izolovaných s označením 7 - 12-ti žílových do 4 mm2 - montáž kabelové koncovky nebo záklopky včetně odizolování pláště a izolace žil kabelu, ukončení žil v rozvaděči, upevnění kabelových ok, roz. trubice, zakončení stínění apod.</t>
  </si>
  <si>
    <t>952521259</t>
  </si>
  <si>
    <t>55</t>
  </si>
  <si>
    <t>7492751020</t>
  </si>
  <si>
    <t>Montáž ukončení kabelů nn v rozvaděči nebo na přístroji izolovaných s označením 2 - 5-ti žílových do 2,5 mm2 - montáž kabelové koncovky nebo záklopky včetně odizolování pláště a izolace žil kabelu, ukončení žil v rozvaděči, upevnění kabelových ok, roz. trubice, zakončení stínění apod.</t>
  </si>
  <si>
    <t>-317473761</t>
  </si>
  <si>
    <t>56</t>
  </si>
  <si>
    <t>7492553010</t>
  </si>
  <si>
    <t>Montáž kabelů 2- a 3-žílových Cu do 16 mm2 - uložení do země, chráničky, na rošty, pod omítku apod.</t>
  </si>
  <si>
    <t>-51930009</t>
  </si>
  <si>
    <t>57</t>
  </si>
  <si>
    <t>7492551010</t>
  </si>
  <si>
    <t>Montáž vodičů jednožílových Cu do 16 mm2 - uložení na rošty, pod omítku, do rozvaděče apod.</t>
  </si>
  <si>
    <t>-1147105688</t>
  </si>
  <si>
    <t>58</t>
  </si>
  <si>
    <t>7492555012</t>
  </si>
  <si>
    <t>Montáž kabelů vícežílových Cu 12 x 1,5 mm2 - uložení do země, chráničky, na rošty, pod omítku apod.</t>
  </si>
  <si>
    <t>1502653187</t>
  </si>
  <si>
    <t>59</t>
  </si>
  <si>
    <t>7493571010</t>
  </si>
  <si>
    <t>Demontáž zařízení dálkového ovládání úsekových odpojovačů ovladače</t>
  </si>
  <si>
    <t>1903772418</t>
  </si>
  <si>
    <t>60</t>
  </si>
  <si>
    <t>7493571020</t>
  </si>
  <si>
    <t>Demontáž zařízení dálkového ovládání úsekových odpojovačů napájecího rozvaděče pro napájení ovladačů</t>
  </si>
  <si>
    <t>372883836</t>
  </si>
  <si>
    <t>61</t>
  </si>
  <si>
    <t>7493571050</t>
  </si>
  <si>
    <t>Demontáž zařízení dálkového ovládání úsekových odpojovačů řídící PLC jednotky z ovladače dálkového ovládání motorových pohonů trakčních odpojovačů</t>
  </si>
  <si>
    <t>-348078228</t>
  </si>
  <si>
    <t>62</t>
  </si>
  <si>
    <t>7493571030</t>
  </si>
  <si>
    <t>Demontáž zařízení dálkového ovládání úsekových odpojovačů modulu pro ovládání 1 kusu motorového pohonu trakčních odpojovačů</t>
  </si>
  <si>
    <t>-605947281</t>
  </si>
  <si>
    <t>63</t>
  </si>
  <si>
    <t>7498254092</t>
  </si>
  <si>
    <t>Elektrodispečink SKŘ-DŘT komplexní vyzkoušení ŘS ED</t>
  </si>
  <si>
    <t>1961561555</t>
  </si>
  <si>
    <t>002 - žst. Čejetice</t>
  </si>
  <si>
    <t>003 - VRN - žst. Katovice a Čejetice</t>
  </si>
  <si>
    <t>7499451010</t>
  </si>
  <si>
    <t>Vydání průkazu způsobilosti pro funkční celek, provizorní stav - vyhotovení dokladu o silnoproudých zařízeních a vydání průkazu způsobilosti</t>
  </si>
  <si>
    <t>-1588980462</t>
  </si>
  <si>
    <t>7598095539</t>
  </si>
  <si>
    <t>Vyhotovení protokolu UTZ pro UNZ - vykonání prohlídky a zkoušky včetně vyhotovení protokolu podle vyhl. 100/1995 Sb.</t>
  </si>
  <si>
    <t>-1870799322</t>
  </si>
  <si>
    <t>9909000200</t>
  </si>
  <si>
    <t>Poplatek za uložení nebezpečného odpadu na oficiální skládku Poznámka: 1. V cenách jsou započteny náklady na uložení stavebního odpadu na oficiální skládku. 2. Ceny jsou doporučené, je třeba zohlednit regionální rozdíly v cenách poplatků za uložení suti a odpadů. Tyto se mohou výrazně lišit s ohledem nejen na region, ale také na množství a druh ukládaného odpadu.</t>
  </si>
  <si>
    <t>t</t>
  </si>
  <si>
    <t>1451484305</t>
  </si>
  <si>
    <t>7498200690</t>
  </si>
  <si>
    <t>ED řídící pracoviště ED řídící pracoviště Ostatní Provozní dokumentace ŘS ED - úprava</t>
  </si>
  <si>
    <t>107325748</t>
  </si>
  <si>
    <t>7498153085</t>
  </si>
  <si>
    <t>Montáž SKŘ - DŘT, IPC, PLC vypracování revizní zprávy revizním technikem pro objekt</t>
  </si>
  <si>
    <t>704444034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</si>
  <si>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</si>
  <si>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</si>
  <si>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</si>
  <si>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</si>
  <si>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family val="2"/>
        <charset val="238"/>
      </rPr>
      <t xml:space="preserve">Rekapitulace stavby </t>
    </r>
    <r>
      <rPr>
        <sz val="8"/>
        <rFont val="Arial CE"/>
        <family val="2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</si>
  <si>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family val="2"/>
        <charset val="238"/>
      </rPr>
      <t>Rekapitulace stavby</t>
    </r>
    <r>
      <rPr>
        <sz val="8"/>
        <rFont val="Arial CE"/>
        <family val="2"/>
        <charset val="238"/>
      </rPr>
      <t xml:space="preserve"> jsou uvedeny informace identifikující předmět veřejné zakázky na stavební práce, KSO, CC-CZ, CZ-CPV, CZ-CPA a rekapitulaci </t>
    </r>
  </si>
  <si>
    <t>celkové nabídkové ceny účastníka.</t>
  </si>
  <si>
    <t xml:space="preserve">Termínem "učastník"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</si>
  <si>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family val="2"/>
        <charset val="238"/>
      </rPr>
      <t>Rekapitulace objektů stavby a soupisů prací</t>
    </r>
    <r>
      <rPr>
        <sz val="8"/>
        <rFont val="Arial CE"/>
        <family val="2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</si>
  <si>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</si>
  <si>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</si>
  <si>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</si>
  <si>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</si>
  <si>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</si>
  <si>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</si>
  <si>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</si>
  <si>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</si>
  <si>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</si>
  <si>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Soupis</t>
  </si>
  <si>
    <t>Soupis prací pro daný typ objektu</t>
  </si>
  <si>
    <r>
      <rPr>
        <i/>
        <sz val="8"/>
        <rFont val="Arial CE"/>
        <family val="2"/>
        <charset val="238"/>
      </rPr>
      <t xml:space="preserve">Soupis prací </t>
    </r>
    <r>
      <rPr>
        <sz val="8"/>
        <rFont val="Arial CE"/>
        <family val="2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</si>
  <si>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</si>
  <si>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family val="2"/>
        <charset val="238"/>
      </rPr>
      <t>Krycí list soupisu</t>
    </r>
    <r>
      <rPr>
        <sz val="8"/>
        <rFont val="Arial CE"/>
        <family val="2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</si>
  <si>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účastníka za aktuální soupis prací.</t>
  </si>
  <si>
    <r>
      <rPr>
        <b/>
        <sz val="8"/>
        <rFont val="Arial CE"/>
        <family val="2"/>
        <charset val="238"/>
      </rPr>
      <t>Rekapitulace členění soupisu prací</t>
    </r>
    <r>
      <rPr>
        <sz val="8"/>
        <rFont val="Arial CE"/>
        <family val="2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</si>
  <si>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</si>
  <si>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family val="2"/>
        <charset val="238"/>
      </rPr>
      <t xml:space="preserve">Soupis prací </t>
    </r>
    <r>
      <rPr>
        <sz val="8"/>
        <rFont val="Arial CE"/>
        <family val="2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</si>
  <si>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</si>
  <si>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</si>
  <si>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</si>
  <si>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</si>
  <si>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</si>
  <si>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</si>
  <si>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</si>
  <si>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</si>
  <si>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</si>
  <si>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</si>
  <si>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</si>
  <si>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</si>
  <si>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</si>
  <si>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</si>
  <si>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</si>
  <si>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</si>
  <si>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</si>
  <si>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</si>
  <si>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</si>
  <si>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</si>
  <si>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</si>
  <si>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</si>
  <si>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</si>
  <si>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Účastník je pro podání nabídky povinen vyplnit žlutě podbarvená pole: </t>
  </si>
  <si>
    <t xml:space="preserve">Pole Účastník v sestavě Rekapitulace stavby - zde účastník vyplní svůj název (název subjektu) </t>
  </si>
  <si>
    <t>Pole IČ a DIČ v sestavě Rekapitulace stavby - zde účastník vyplní svoje IČ a DIČ</t>
  </si>
  <si>
    <t>Datum v sestavě Rekapitulace stavby - zde účastník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</si>
  <si>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</si>
  <si>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</si>
  <si>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</si>
  <si>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</si>
  <si>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</si>
  <si>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</si>
  <si>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Účastník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</si>
  <si>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</si>
  <si>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</si>
  <si>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</si>
  <si>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</si>
  <si>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</si>
  <si>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</si>
  <si>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</si>
  <si>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</si>
  <si>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</si>
  <si>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</si>
  <si>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</si>
  <si>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</si>
  <si>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</si>
  <si>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</si>
  <si>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</si>
  <si>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</si>
  <si>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</si>
  <si>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</si>
  <si>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</si>
  <si>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</si>
  <si>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</si>
  <si>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</si>
  <si>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</si>
  <si>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</si>
  <si>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</si>
  <si>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</si>
  <si>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</si>
  <si>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</si>
  <si>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</si>
  <si>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</si>
  <si>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</si>
  <si>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</si>
  <si>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</si>
  <si>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</si>
  <si>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Účastník</t>
  </si>
  <si>
    <t>Účastník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</si>
  <si>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</si>
  <si>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</si>
  <si>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</si>
  <si>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</si>
  <si>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</si>
  <si>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</si>
  <si>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</si>
  <si>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</si>
  <si>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</si>
  <si>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</si>
  <si>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</si>
  <si>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</si>
  <si>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</si>
  <si>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</si>
  <si>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</si>
  <si>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</si>
  <si>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</si>
  <si>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</si>
  <si>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</si>
  <si>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</si>
  <si>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</si>
  <si>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</si>
  <si>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</si>
  <si>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</si>
  <si>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</si>
  <si>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</si>
  <si>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</si>
  <si>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</si>
  <si>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</si>
  <si>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</si>
  <si>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</si>
  <si>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</si>
  <si>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</si>
  <si>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</si>
  <si>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</si>
  <si>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</si>
  <si>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</si>
  <si>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</si>
  <si>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</si>
  <si>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</si>
  <si>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</si>
  <si>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</si>
  <si>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</si>
  <si>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</si>
  <si>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</si>
  <si>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</si>
  <si>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</si>
  <si>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</si>
  <si>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</si>
  <si>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</si>
  <si>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</si>
  <si>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</si>
  <si>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</si>
  <si>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</si>
  <si>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</si>
  <si>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</si>
  <si>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</si>
  <si>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</si>
  <si>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</si>
  <si>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</si>
  <si>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</si>
  <si>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</si>
  <si>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</si>
  <si>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</si>
  <si>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</si>
  <si>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</si>
  <si>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</si>
  <si>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</si>
  <si>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</si>
  <si>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</si>
  <si>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</si>
  <si>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</si>
  <si>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</si>
  <si>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</si>
  <si>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</si>
  <si>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</si>
  <si>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</si>
  <si>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</si>
  <si>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</si>
  <si>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</si>
  <si>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</si>
  <si>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</si>
  <si>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</si>
  <si>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</si>
  <si>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</si>
  <si>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</si>
  <si>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</si>
  <si>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</si>
  <si>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</si>
  <si>
    <t>Soupis prací je sestaven s využitím Cenové soustavy ÚRS. Veškeré další informace vymezující popis a podmínky použití těchto položek z Cenové soustavy, které nejsou uvedeny přímo v soupisu prací, jsou neomezeně dálkově k dispozici na webu podminky.urs.cz.</t>
  </si>
  <si>
    <t>Oprava DŘT v ŽST Katovice a ŽST Čejetice</t>
  </si>
  <si>
    <t>Správa železnic, státní organizace, Oblastní ředitelství Plzeň</t>
  </si>
  <si>
    <t>VZ65425012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</si>
</sst>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44" x14ac:knownFonts="1">
    <font>
      <sz val="8"/>
      <name val="Arial CE"/>
      <family val="2"/>
    </font>
    <font>
      <sz val="10"/>
      <color rgb="FF969696"/>
      <name val="Arial CE"/>
      <family val="2"/>
      <charset val="238"/>
    </font>
    <font>
      <sz val="10"/>
      <name val="Arial CE"/>
      <family val="2"/>
      <charset val="238"/>
    </font>
    <font>
      <b/>
      <sz val="11"/>
      <name val="Arial CE"/>
      <family val="2"/>
      <charset val="238"/>
    </font>
    <font>
      <b/>
      <sz val="12"/>
      <name val="Arial CE"/>
      <family val="2"/>
      <charset val="238"/>
    </font>
    <font>
      <sz val="11"/>
      <name val="Arial CE"/>
      <family val="2"/>
      <charset val="238"/>
    </font>
    <font>
      <sz val="12"/>
      <color rgb="FF003366"/>
      <name val="Arial CE"/>
      <family val="2"/>
      <charset val="238"/>
    </font>
    <font>
      <sz val="8"/>
      <color rgb="FF003366"/>
      <name val="Arial CE"/>
      <family val="2"/>
      <charset val="238"/>
    </font>
    <font>
      <sz val="8"/>
      <color rgb="FFFFFFFF"/>
      <name val="Arial CE"/>
      <family val="2"/>
      <charset val="238"/>
    </font>
    <font>
      <sz val="8"/>
      <color rgb="FF3366FF"/>
      <name val="Arial CE"/>
      <family val="2"/>
      <charset val="238"/>
    </font>
    <font>
      <b/>
      <sz val="14"/>
      <name val="Arial CE"/>
      <family val="2"/>
      <charset val="238"/>
    </font>
    <font>
      <b/>
      <sz val="12"/>
      <color rgb="FF969696"/>
      <name val="Arial CE"/>
      <family val="2"/>
      <charset val="238"/>
    </font>
    <font>
      <b/>
      <sz val="8"/>
      <color rgb="FF969696"/>
      <name val="Arial CE"/>
      <family val="2"/>
      <charset val="238"/>
    </font>
    <font>
      <b/>
      <sz val="10"/>
      <name val="Arial CE"/>
      <family val="2"/>
      <charset val="238"/>
    </font>
    <font>
      <b/>
      <sz val="10"/>
      <color rgb="FF969696"/>
      <name val="Arial CE"/>
      <family val="2"/>
      <charset val="238"/>
    </font>
    <font>
      <sz val="12"/>
      <color rgb="FF969696"/>
      <name val="Arial CE"/>
      <family val="2"/>
      <charset val="238"/>
    </font>
    <font>
      <sz val="8"/>
      <color rgb="FF969696"/>
      <name val="Arial CE"/>
      <family val="2"/>
      <charset val="238"/>
    </font>
    <font>
      <sz val="9"/>
      <name val="Arial CE"/>
      <family val="2"/>
      <charset val="238"/>
    </font>
    <font>
      <sz val="9"/>
      <color rgb="FF969696"/>
      <name val="Arial CE"/>
      <family val="2"/>
      <charset val="238"/>
    </font>
    <font>
      <b/>
      <sz val="12"/>
      <color rgb="FF960000"/>
      <name val="Arial CE"/>
      <family val="2"/>
      <charset val="238"/>
    </font>
    <font>
      <sz val="12"/>
      <name val="Arial CE"/>
      <family val="2"/>
      <charset val="238"/>
    </font>
    <font>
      <sz val="18"/>
      <color theme="10"/>
      <name val="Wingdings 2"/>
      <family val="1"/>
      <charset val="2"/>
    </font>
    <font>
      <b/>
      <sz val="11"/>
      <color rgb="FF003366"/>
      <name val="Arial CE"/>
      <family val="2"/>
      <charset val="238"/>
    </font>
    <font>
      <sz val="11"/>
      <color rgb="FF003366"/>
      <name val="Arial CE"/>
      <family val="2"/>
      <charset val="238"/>
    </font>
    <font>
      <sz val="11"/>
      <color rgb="FF969696"/>
      <name val="Arial CE"/>
      <family val="2"/>
      <charset val="238"/>
    </font>
    <font>
      <sz val="10"/>
      <color rgb="FF3366FF"/>
      <name val="Arial CE"/>
      <family val="2"/>
      <charset val="238"/>
    </font>
    <font>
      <b/>
      <sz val="12"/>
      <color rgb="FF800000"/>
      <name val="Arial CE"/>
      <family val="2"/>
      <charset val="238"/>
    </font>
    <font>
      <sz val="8"/>
      <color rgb="FF960000"/>
      <name val="Arial CE"/>
      <family val="2"/>
      <charset val="238"/>
    </font>
    <font>
      <b/>
      <sz val="8"/>
      <name val="Arial CE"/>
      <family val="2"/>
      <charset val="238"/>
    </font>
    <font>
      <i/>
      <sz val="9"/>
      <color rgb="FF0000FF"/>
      <name val="Arial CE"/>
      <family val="2"/>
      <charset val="238"/>
    </font>
    <font>
      <i/>
      <sz val="8"/>
      <color rgb="FF0000FF"/>
      <name val="Arial CE"/>
      <family val="2"/>
      <charset val="238"/>
    </font>
    <font>
      <sz val="8"/>
      <name val="Trebuchet MS"/>
      <family val="2"/>
      <charset val="238"/>
    </font>
    <font>
      <b/>
      <sz val="16"/>
      <name val="Trebuchet MS"/>
      <family val="2"/>
      <charset val="238"/>
    </font>
    <font>
      <b/>
      <sz val="11"/>
      <name val="Trebuchet MS"/>
      <family val="2"/>
      <charset val="238"/>
    </font>
    <font>
      <sz val="8"/>
      <name val="Arial CE"/>
      <family val="2"/>
      <charset val="238"/>
    </font>
    <font>
      <sz val="9"/>
      <name val="Trebuchet MS"/>
      <family val="2"/>
      <charset val="238"/>
    </font>
    <font>
      <sz val="10"/>
      <name val="Trebuchet MS"/>
      <family val="2"/>
      <charset val="238"/>
    </font>
    <font>
      <sz val="11"/>
      <name val="Trebuchet MS"/>
      <family val="2"/>
      <charset val="238"/>
    </font>
    <font>
      <b/>
      <sz val="9"/>
      <name val="Trebuchet MS"/>
      <family val="2"/>
      <charset val="238"/>
    </font>
    <font>
      <b/>
      <sz val="8"/>
      <name val="Arial CE"/>
      <family val="2"/>
      <charset val="238"/>
    </font>
    <font>
      <sz val="9"/>
      <name val="Trebuchet MS"/>
      <family val="2"/>
      <charset val="238"/>
    </font>
    <font>
      <sz val="8"/>
      <name val="Arial CE"/>
      <family val="2"/>
      <charset val="238"/>
    </font>
    <font>
      <u/>
      <sz val="11"/>
      <color theme="10"/>
      <name val="Calibri"/>
      <family val="2"/>
      <charset val="238"/>
      <scheme val="minor"/>
    </font>
    <font>
      <i/>
      <sz val="8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2" fillId="0" borderId="0" applyNumberFormat="0" applyFill="0" applyBorder="0" applyAlignment="0" applyProtection="0"/>
  </cellStyleXfs>
  <cellXfs count="286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/>
    <xf numFmtId="0" fontId="0" fillId="0" borderId="0" xfId="0" applyAlignment="1">
      <alignment horizontal="center" vertical="center"/>
    </xf>
    <xf numFmtId="0" fontId="8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0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5" xfId="0" applyBorder="1"/>
    <xf numFmtId="0" fontId="0" fillId="0" borderId="4" xfId="0" applyBorder="1" applyAlignment="1">
      <alignment vertical="center"/>
    </xf>
    <xf numFmtId="0" fontId="13" fillId="0" borderId="6" xfId="0" applyFont="1" applyBorder="1" applyAlignment="1">
      <alignment horizontal="left" vertical="center"/>
    </xf>
    <xf numFmtId="0" fontId="0" fillId="0" borderId="6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4" xfId="0" applyFont="1" applyBorder="1" applyAlignment="1">
      <alignment vertical="center"/>
    </xf>
    <xf numFmtId="0" fontId="0" fillId="4" borderId="0" xfId="0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ill="1" applyBorder="1" applyAlignment="1">
      <alignment vertical="center"/>
    </xf>
    <xf numFmtId="0" fontId="4" fillId="4" borderId="8" xfId="0" applyFont="1" applyFill="1" applyBorder="1" applyAlignment="1">
      <alignment horizontal="center" vertical="center"/>
    </xf>
    <xf numFmtId="0" fontId="0" fillId="0" borderId="10" xfId="0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16" fillId="0" borderId="0" xfId="0" applyFont="1" applyAlignment="1">
      <alignment horizontal="left" vertical="center"/>
    </xf>
    <xf numFmtId="0" fontId="0" fillId="0" borderId="16" xfId="0" applyBorder="1" applyAlignment="1">
      <alignment vertical="center"/>
    </xf>
    <xf numFmtId="0" fontId="0" fillId="5" borderId="8" xfId="0" applyFill="1" applyBorder="1" applyAlignment="1">
      <alignment vertical="center"/>
    </xf>
    <xf numFmtId="0" fontId="17" fillId="5" borderId="9" xfId="0" applyFont="1" applyFill="1" applyBorder="1" applyAlignment="1">
      <alignment horizontal="center" vertical="center"/>
    </xf>
    <xf numFmtId="0" fontId="18" fillId="0" borderId="17" xfId="0" applyFont="1" applyBorder="1" applyAlignment="1">
      <alignment horizontal="center" vertical="center" wrapText="1"/>
    </xf>
    <xf numFmtId="0" fontId="18" fillId="0" borderId="18" xfId="0" applyFont="1" applyBorder="1" applyAlignment="1">
      <alignment horizontal="center" vertical="center" wrapText="1"/>
    </xf>
    <xf numFmtId="0" fontId="18" fillId="0" borderId="19" xfId="0" applyFont="1" applyBorder="1" applyAlignment="1">
      <alignment horizontal="center" vertical="center" wrapText="1"/>
    </xf>
    <xf numFmtId="0" fontId="0" fillId="0" borderId="12" xfId="0" applyBorder="1" applyAlignment="1">
      <alignment vertical="center"/>
    </xf>
    <xf numFmtId="0" fontId="4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19" fillId="0" borderId="0" xfId="0" applyFont="1" applyAlignment="1">
      <alignment vertical="center"/>
    </xf>
    <xf numFmtId="4" fontId="19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0" xfId="0" applyNumberFormat="1" applyFont="1" applyAlignment="1">
      <alignment horizontal="right" vertical="center"/>
    </xf>
    <xf numFmtId="4" fontId="15" fillId="0" borderId="0" xfId="0" applyNumberFormat="1" applyFont="1" applyAlignment="1">
      <alignment vertical="center"/>
    </xf>
    <xf numFmtId="166" fontId="15" fillId="0" borderId="0" xfId="0" applyNumberFormat="1" applyFont="1" applyAlignment="1">
      <alignment vertical="center"/>
    </xf>
    <xf numFmtId="4" fontId="15" fillId="0" borderId="16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21" fillId="0" borderId="0" xfId="1" applyFont="1" applyAlignment="1">
      <alignment horizontal="center" vertical="center"/>
    </xf>
    <xf numFmtId="0" fontId="5" fillId="0" borderId="4" xfId="0" applyFont="1" applyBorder="1" applyAlignment="1">
      <alignment vertical="center"/>
    </xf>
    <xf numFmtId="0" fontId="22" fillId="0" borderId="0" xfId="0" applyFont="1" applyAlignment="1">
      <alignment vertical="center"/>
    </xf>
    <xf numFmtId="0" fontId="2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4" fillId="0" borderId="15" xfId="0" applyNumberFormat="1" applyFont="1" applyBorder="1" applyAlignment="1">
      <alignment vertical="center"/>
    </xf>
    <xf numFmtId="4" fontId="24" fillId="0" borderId="0" xfId="0" applyNumberFormat="1" applyFont="1" applyAlignment="1">
      <alignment vertical="center"/>
    </xf>
    <xf numFmtId="166" fontId="24" fillId="0" borderId="0" xfId="0" applyNumberFormat="1" applyFont="1" applyAlignment="1">
      <alignment vertical="center"/>
    </xf>
    <xf numFmtId="4" fontId="24" fillId="0" borderId="16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4" fillId="0" borderId="20" xfId="0" applyNumberFormat="1" applyFont="1" applyBorder="1" applyAlignment="1">
      <alignment vertical="center"/>
    </xf>
    <xf numFmtId="4" fontId="24" fillId="0" borderId="21" xfId="0" applyNumberFormat="1" applyFont="1" applyBorder="1" applyAlignment="1">
      <alignment vertical="center"/>
    </xf>
    <xf numFmtId="166" fontId="24" fillId="0" borderId="21" xfId="0" applyNumberFormat="1" applyFont="1" applyBorder="1" applyAlignment="1">
      <alignment vertical="center"/>
    </xf>
    <xf numFmtId="4" fontId="24" fillId="0" borderId="22" xfId="0" applyNumberFormat="1" applyFont="1" applyBorder="1" applyAlignment="1">
      <alignment vertical="center"/>
    </xf>
    <xf numFmtId="0" fontId="25" fillId="0" borderId="0" xfId="0" applyFont="1" applyAlignment="1">
      <alignment horizontal="left" vertical="center"/>
    </xf>
    <xf numFmtId="0" fontId="0" fillId="0" borderId="4" xfId="0" applyBorder="1" applyAlignment="1">
      <alignment vertical="center" wrapText="1"/>
    </xf>
    <xf numFmtId="4" fontId="1" fillId="0" borderId="0" xfId="0" applyNumberFormat="1" applyFont="1" applyAlignment="1">
      <alignment vertical="center"/>
    </xf>
    <xf numFmtId="0" fontId="13" fillId="0" borderId="0" xfId="0" applyFont="1" applyAlignment="1">
      <alignment horizontal="left"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ill="1" applyAlignment="1">
      <alignment vertical="center"/>
    </xf>
    <xf numFmtId="0" fontId="4" fillId="5" borderId="7" xfId="0" applyFont="1" applyFill="1" applyBorder="1" applyAlignment="1">
      <alignment horizontal="left" vertical="center"/>
    </xf>
    <xf numFmtId="0" fontId="4" fillId="5" borderId="8" xfId="0" applyFont="1" applyFill="1" applyBorder="1" applyAlignment="1">
      <alignment horizontal="right" vertical="center"/>
    </xf>
    <xf numFmtId="0" fontId="4" fillId="5" borderId="8" xfId="0" applyFont="1" applyFill="1" applyBorder="1" applyAlignment="1">
      <alignment horizontal="center" vertical="center"/>
    </xf>
    <xf numFmtId="4" fontId="4" fillId="5" borderId="8" xfId="0" applyNumberFormat="1" applyFont="1" applyFill="1" applyBorder="1" applyAlignment="1">
      <alignment vertical="center"/>
    </xf>
    <xf numFmtId="0" fontId="0" fillId="5" borderId="9" xfId="0" applyFill="1" applyBorder="1" applyAlignment="1">
      <alignment vertical="center"/>
    </xf>
    <xf numFmtId="0" fontId="17" fillId="5" borderId="0" xfId="0" applyFont="1" applyFill="1" applyAlignment="1">
      <alignment horizontal="left" vertical="center"/>
    </xf>
    <xf numFmtId="0" fontId="17" fillId="5" borderId="0" xfId="0" applyFont="1" applyFill="1" applyAlignment="1">
      <alignment horizontal="right" vertical="center"/>
    </xf>
    <xf numFmtId="0" fontId="26" fillId="0" borderId="0" xfId="0" applyFont="1" applyAlignment="1">
      <alignment horizontal="left" vertical="center"/>
    </xf>
    <xf numFmtId="0" fontId="6" fillId="0" borderId="4" xfId="0" applyFont="1" applyBorder="1" applyAlignment="1">
      <alignment vertical="center"/>
    </xf>
    <xf numFmtId="0" fontId="6" fillId="0" borderId="21" xfId="0" applyFont="1" applyBorder="1" applyAlignment="1">
      <alignment horizontal="left" vertical="center"/>
    </xf>
    <xf numFmtId="0" fontId="6" fillId="0" borderId="21" xfId="0" applyFont="1" applyBorder="1" applyAlignment="1">
      <alignment vertical="center"/>
    </xf>
    <xf numFmtId="4" fontId="6" fillId="0" borderId="21" xfId="0" applyNumberFormat="1" applyFont="1" applyBorder="1" applyAlignment="1">
      <alignment vertical="center"/>
    </xf>
    <xf numFmtId="0" fontId="0" fillId="0" borderId="4" xfId="0" applyBorder="1" applyAlignment="1">
      <alignment horizontal="center" vertical="center" wrapText="1"/>
    </xf>
    <xf numFmtId="4" fontId="27" fillId="0" borderId="13" xfId="0" applyNumberFormat="1" applyFont="1" applyBorder="1"/>
    <xf numFmtId="166" fontId="27" fillId="0" borderId="13" xfId="0" applyNumberFormat="1" applyFont="1" applyBorder="1"/>
    <xf numFmtId="166" fontId="27" fillId="0" borderId="14" xfId="0" applyNumberFormat="1" applyFont="1" applyBorder="1"/>
    <xf numFmtId="4" fontId="28" fillId="0" borderId="0" xfId="0" applyNumberFormat="1" applyFont="1" applyAlignment="1">
      <alignment vertical="center"/>
    </xf>
    <xf numFmtId="0" fontId="7" fillId="0" borderId="4" xfId="0" applyFont="1" applyBorder="1"/>
    <xf numFmtId="0" fontId="7" fillId="0" borderId="0" xfId="0" applyFont="1" applyAlignment="1">
      <alignment horizontal="left"/>
    </xf>
    <xf numFmtId="0" fontId="7" fillId="0" borderId="15" xfId="0" applyFont="1" applyBorder="1"/>
    <xf numFmtId="4" fontId="7" fillId="0" borderId="0" xfId="0" applyNumberFormat="1" applyFont="1"/>
    <xf numFmtId="166" fontId="7" fillId="0" borderId="0" xfId="0" applyNumberFormat="1" applyFont="1"/>
    <xf numFmtId="166" fontId="7" fillId="0" borderId="16" xfId="0" applyNumberFormat="1" applyFont="1" applyBorder="1"/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4" fontId="17" fillId="3" borderId="23" xfId="0" applyNumberFormat="1" applyFont="1" applyFill="1" applyBorder="1" applyAlignment="1" applyProtection="1">
      <alignment vertical="center"/>
      <protection locked="0"/>
    </xf>
    <xf numFmtId="0" fontId="18" fillId="3" borderId="15" xfId="0" applyFont="1" applyFill="1" applyBorder="1" applyAlignment="1" applyProtection="1">
      <alignment horizontal="left" vertical="center"/>
      <protection locked="0"/>
    </xf>
    <xf numFmtId="0" fontId="18" fillId="0" borderId="0" xfId="0" applyFont="1" applyAlignment="1">
      <alignment horizontal="center" vertical="center"/>
    </xf>
    <xf numFmtId="4" fontId="18" fillId="0" borderId="0" xfId="0" applyNumberFormat="1" applyFont="1" applyAlignment="1">
      <alignment vertical="center"/>
    </xf>
    <xf numFmtId="166" fontId="18" fillId="0" borderId="0" xfId="0" applyNumberFormat="1" applyFont="1" applyAlignment="1">
      <alignment vertical="center"/>
    </xf>
    <xf numFmtId="166" fontId="18" fillId="0" borderId="16" xfId="0" applyNumberFormat="1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4" fontId="29" fillId="3" borderId="23" xfId="0" applyNumberFormat="1" applyFont="1" applyFill="1" applyBorder="1" applyAlignment="1" applyProtection="1">
      <alignment vertical="center"/>
      <protection locked="0"/>
    </xf>
    <xf numFmtId="0" fontId="30" fillId="0" borderId="23" xfId="0" applyFont="1" applyBorder="1" applyAlignment="1" applyProtection="1">
      <alignment vertical="center"/>
      <protection locked="0"/>
    </xf>
    <xf numFmtId="0" fontId="30" fillId="0" borderId="4" xfId="0" applyFont="1" applyBorder="1" applyAlignment="1">
      <alignment vertical="center"/>
    </xf>
    <xf numFmtId="0" fontId="29" fillId="3" borderId="15" xfId="0" applyFont="1" applyFill="1" applyBorder="1" applyAlignment="1" applyProtection="1">
      <alignment horizontal="left" vertical="center"/>
      <protection locked="0"/>
    </xf>
    <xf numFmtId="0" fontId="18" fillId="3" borderId="20" xfId="0" applyFont="1" applyFill="1" applyBorder="1" applyAlignment="1" applyProtection="1">
      <alignment horizontal="left" vertical="center"/>
      <protection locked="0"/>
    </xf>
    <xf numFmtId="0" fontId="18" fillId="0" borderId="21" xfId="0" applyFont="1" applyBorder="1" applyAlignment="1">
      <alignment horizontal="center" vertical="center"/>
    </xf>
    <xf numFmtId="4" fontId="18" fillId="0" borderId="21" xfId="0" applyNumberFormat="1" applyFont="1" applyBorder="1" applyAlignment="1">
      <alignment vertical="center"/>
    </xf>
    <xf numFmtId="0" fontId="0" fillId="0" borderId="21" xfId="0" applyBorder="1" applyAlignment="1">
      <alignment vertical="center"/>
    </xf>
    <xf numFmtId="166" fontId="18" fillId="0" borderId="21" xfId="0" applyNumberFormat="1" applyFont="1" applyBorder="1" applyAlignment="1">
      <alignment vertical="center"/>
    </xf>
    <xf numFmtId="166" fontId="18" fillId="0" borderId="22" xfId="0" applyNumberFormat="1" applyFont="1" applyBorder="1" applyAlignment="1">
      <alignment vertical="center"/>
    </xf>
    <xf numFmtId="0" fontId="0" fillId="0" borderId="0" xfId="0" applyAlignment="1">
      <alignment vertical="top"/>
    </xf>
    <xf numFmtId="0" fontId="31" fillId="0" borderId="24" xfId="0" applyFont="1" applyBorder="1" applyAlignment="1">
      <alignment vertical="center" wrapText="1"/>
    </xf>
    <xf numFmtId="0" fontId="31" fillId="0" borderId="25" xfId="0" applyFont="1" applyBorder="1" applyAlignment="1">
      <alignment vertical="center" wrapText="1"/>
    </xf>
    <xf numFmtId="0" fontId="31" fillId="0" borderId="26" xfId="0" applyFont="1" applyBorder="1" applyAlignment="1">
      <alignment vertical="center" wrapText="1"/>
    </xf>
    <xf numFmtId="0" fontId="31" fillId="0" borderId="27" xfId="0" applyFont="1" applyBorder="1" applyAlignment="1">
      <alignment horizontal="center" vertical="center" wrapText="1"/>
    </xf>
    <xf numFmtId="0" fontId="31" fillId="0" borderId="28" xfId="0" applyFont="1" applyBorder="1" applyAlignment="1">
      <alignment horizontal="center" vertical="center" wrapText="1"/>
    </xf>
    <xf numFmtId="0" fontId="31" fillId="0" borderId="27" xfId="0" applyFont="1" applyBorder="1" applyAlignment="1">
      <alignment vertical="center" wrapText="1"/>
    </xf>
    <xf numFmtId="0" fontId="31" fillId="0" borderId="28" xfId="0" applyFont="1" applyBorder="1" applyAlignment="1">
      <alignment vertical="center" wrapText="1"/>
    </xf>
    <xf numFmtId="0" fontId="33" fillId="0" borderId="1" xfId="0" applyFont="1" applyBorder="1" applyAlignment="1">
      <alignment horizontal="left" vertical="center" wrapText="1"/>
    </xf>
    <xf numFmtId="0" fontId="34" fillId="0" borderId="1" xfId="0" applyFont="1" applyBorder="1" applyAlignment="1">
      <alignment horizontal="left" vertical="center" wrapText="1"/>
    </xf>
    <xf numFmtId="0" fontId="35" fillId="0" borderId="27" xfId="0" applyFont="1" applyBorder="1" applyAlignment="1">
      <alignment vertical="center" wrapText="1"/>
    </xf>
    <xf numFmtId="0" fontId="34" fillId="0" borderId="1" xfId="0" applyFont="1" applyBorder="1" applyAlignment="1">
      <alignment vertical="center" wrapText="1"/>
    </xf>
    <xf numFmtId="0" fontId="34" fillId="0" borderId="1" xfId="0" applyFont="1" applyBorder="1" applyAlignment="1">
      <alignment horizontal="left" vertical="center"/>
    </xf>
    <xf numFmtId="0" fontId="34" fillId="0" borderId="1" xfId="0" applyFont="1" applyBorder="1" applyAlignment="1">
      <alignment vertical="center"/>
    </xf>
    <xf numFmtId="49" fontId="34" fillId="0" borderId="1" xfId="0" applyNumberFormat="1" applyFont="1" applyBorder="1" applyAlignment="1">
      <alignment vertical="center" wrapText="1"/>
    </xf>
    <xf numFmtId="0" fontId="31" fillId="0" borderId="30" xfId="0" applyFont="1" applyBorder="1" applyAlignment="1">
      <alignment vertical="center" wrapText="1"/>
    </xf>
    <xf numFmtId="0" fontId="36" fillId="0" borderId="29" xfId="0" applyFont="1" applyBorder="1" applyAlignment="1">
      <alignment vertical="center" wrapText="1"/>
    </xf>
    <xf numFmtId="0" fontId="31" fillId="0" borderId="31" xfId="0" applyFont="1" applyBorder="1" applyAlignment="1">
      <alignment vertical="center" wrapText="1"/>
    </xf>
    <xf numFmtId="0" fontId="31" fillId="0" borderId="1" xfId="0" applyFont="1" applyBorder="1" applyAlignment="1">
      <alignment vertical="top"/>
    </xf>
    <xf numFmtId="0" fontId="31" fillId="0" borderId="0" xfId="0" applyFont="1" applyAlignment="1">
      <alignment vertical="top"/>
    </xf>
    <xf numFmtId="0" fontId="31" fillId="0" borderId="24" xfId="0" applyFont="1" applyBorder="1" applyAlignment="1">
      <alignment horizontal="left" vertical="center"/>
    </xf>
    <xf numFmtId="0" fontId="31" fillId="0" borderId="25" xfId="0" applyFont="1" applyBorder="1" applyAlignment="1">
      <alignment horizontal="left" vertical="center"/>
    </xf>
    <xf numFmtId="0" fontId="31" fillId="0" borderId="26" xfId="0" applyFont="1" applyBorder="1" applyAlignment="1">
      <alignment horizontal="left" vertical="center"/>
    </xf>
    <xf numFmtId="0" fontId="31" fillId="0" borderId="27" xfId="0" applyFont="1" applyBorder="1" applyAlignment="1">
      <alignment horizontal="left" vertical="center"/>
    </xf>
    <xf numFmtId="0" fontId="31" fillId="0" borderId="28" xfId="0" applyFont="1" applyBorder="1" applyAlignment="1">
      <alignment horizontal="left" vertical="center"/>
    </xf>
    <xf numFmtId="0" fontId="33" fillId="0" borderId="1" xfId="0" applyFont="1" applyBorder="1" applyAlignment="1">
      <alignment horizontal="left" vertical="center"/>
    </xf>
    <xf numFmtId="0" fontId="37" fillId="0" borderId="0" xfId="0" applyFont="1" applyAlignment="1">
      <alignment horizontal="left" vertical="center"/>
    </xf>
    <xf numFmtId="0" fontId="33" fillId="0" borderId="29" xfId="0" applyFont="1" applyBorder="1" applyAlignment="1">
      <alignment horizontal="left" vertical="center"/>
    </xf>
    <xf numFmtId="0" fontId="33" fillId="0" borderId="29" xfId="0" applyFont="1" applyBorder="1" applyAlignment="1">
      <alignment horizontal="center" vertical="center"/>
    </xf>
    <xf numFmtId="0" fontId="37" fillId="0" borderId="29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35" fillId="0" borderId="0" xfId="0" applyFont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34" fillId="0" borderId="1" xfId="0" applyFont="1" applyBorder="1" applyAlignment="1">
      <alignment horizontal="center" vertical="center"/>
    </xf>
    <xf numFmtId="0" fontId="34" fillId="0" borderId="0" xfId="0" applyFont="1" applyAlignment="1">
      <alignment horizontal="left" vertical="center"/>
    </xf>
    <xf numFmtId="0" fontId="35" fillId="0" borderId="27" xfId="0" applyFont="1" applyBorder="1" applyAlignment="1">
      <alignment horizontal="left" vertical="center"/>
    </xf>
    <xf numFmtId="0" fontId="31" fillId="0" borderId="30" xfId="0" applyFont="1" applyBorder="1" applyAlignment="1">
      <alignment horizontal="left" vertical="center"/>
    </xf>
    <xf numFmtId="0" fontId="36" fillId="0" borderId="29" xfId="0" applyFont="1" applyBorder="1" applyAlignment="1">
      <alignment horizontal="left" vertical="center"/>
    </xf>
    <xf numFmtId="0" fontId="31" fillId="0" borderId="31" xfId="0" applyFont="1" applyBorder="1" applyAlignment="1">
      <alignment horizontal="left" vertical="center"/>
    </xf>
    <xf numFmtId="0" fontId="31" fillId="0" borderId="1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/>
    </xf>
    <xf numFmtId="0" fontId="35" fillId="0" borderId="29" xfId="0" applyFont="1" applyBorder="1" applyAlignment="1">
      <alignment horizontal="left" vertical="center"/>
    </xf>
    <xf numFmtId="0" fontId="31" fillId="0" borderId="1" xfId="0" applyFont="1" applyBorder="1" applyAlignment="1">
      <alignment horizontal="left" vertical="center" wrapText="1"/>
    </xf>
    <xf numFmtId="0" fontId="35" fillId="0" borderId="1" xfId="0" applyFont="1" applyBorder="1" applyAlignment="1">
      <alignment horizontal="left" vertical="center" wrapText="1"/>
    </xf>
    <xf numFmtId="0" fontId="35" fillId="0" borderId="1" xfId="0" applyFont="1" applyBorder="1" applyAlignment="1">
      <alignment horizontal="center" vertical="center" wrapText="1"/>
    </xf>
    <xf numFmtId="0" fontId="31" fillId="0" borderId="24" xfId="0" applyFont="1" applyBorder="1" applyAlignment="1">
      <alignment horizontal="left" vertical="center" wrapText="1"/>
    </xf>
    <xf numFmtId="0" fontId="31" fillId="0" borderId="25" xfId="0" applyFont="1" applyBorder="1" applyAlignment="1">
      <alignment horizontal="left" vertical="center" wrapText="1"/>
    </xf>
    <xf numFmtId="0" fontId="31" fillId="0" borderId="26" xfId="0" applyFont="1" applyBorder="1" applyAlignment="1">
      <alignment horizontal="left" vertical="center" wrapText="1"/>
    </xf>
    <xf numFmtId="0" fontId="31" fillId="0" borderId="27" xfId="0" applyFont="1" applyBorder="1" applyAlignment="1">
      <alignment horizontal="left" vertical="center" wrapText="1"/>
    </xf>
    <xf numFmtId="0" fontId="31" fillId="0" borderId="28" xfId="0" applyFont="1" applyBorder="1" applyAlignment="1">
      <alignment horizontal="left" vertical="center" wrapText="1"/>
    </xf>
    <xf numFmtId="0" fontId="37" fillId="0" borderId="27" xfId="0" applyFont="1" applyBorder="1" applyAlignment="1">
      <alignment horizontal="left" vertical="center" wrapText="1"/>
    </xf>
    <xf numFmtId="0" fontId="37" fillId="0" borderId="28" xfId="0" applyFont="1" applyBorder="1" applyAlignment="1">
      <alignment horizontal="left" vertical="center" wrapText="1"/>
    </xf>
    <xf numFmtId="0" fontId="35" fillId="0" borderId="27" xfId="0" applyFont="1" applyBorder="1" applyAlignment="1">
      <alignment horizontal="left" vertical="center" wrapText="1"/>
    </xf>
    <xf numFmtId="0" fontId="35" fillId="0" borderId="1" xfId="0" applyFont="1" applyBorder="1" applyAlignment="1">
      <alignment horizontal="left" vertical="center"/>
    </xf>
    <xf numFmtId="0" fontId="35" fillId="0" borderId="28" xfId="0" applyFont="1" applyBorder="1" applyAlignment="1">
      <alignment horizontal="left" vertical="center" wrapText="1"/>
    </xf>
    <xf numFmtId="0" fontId="35" fillId="0" borderId="28" xfId="0" applyFont="1" applyBorder="1" applyAlignment="1">
      <alignment horizontal="left" vertical="center"/>
    </xf>
    <xf numFmtId="0" fontId="35" fillId="0" borderId="30" xfId="0" applyFont="1" applyBorder="1" applyAlignment="1">
      <alignment horizontal="left" vertical="center" wrapText="1"/>
    </xf>
    <xf numFmtId="0" fontId="35" fillId="0" borderId="29" xfId="0" applyFont="1" applyBorder="1" applyAlignment="1">
      <alignment horizontal="left" vertical="center" wrapText="1"/>
    </xf>
    <xf numFmtId="0" fontId="35" fillId="0" borderId="31" xfId="0" applyFont="1" applyBorder="1" applyAlignment="1">
      <alignment horizontal="left" vertical="center" wrapText="1"/>
    </xf>
    <xf numFmtId="0" fontId="34" fillId="0" borderId="1" xfId="0" applyFont="1" applyBorder="1" applyAlignment="1">
      <alignment horizontal="left" vertical="top"/>
    </xf>
    <xf numFmtId="0" fontId="34" fillId="0" borderId="1" xfId="0" applyFont="1" applyBorder="1" applyAlignment="1">
      <alignment horizontal="center" vertical="top"/>
    </xf>
    <xf numFmtId="0" fontId="35" fillId="0" borderId="30" xfId="0" applyFont="1" applyBorder="1" applyAlignment="1">
      <alignment horizontal="left" vertical="center"/>
    </xf>
    <xf numFmtId="0" fontId="35" fillId="0" borderId="31" xfId="0" applyFont="1" applyBorder="1" applyAlignment="1">
      <alignment horizontal="left" vertical="center"/>
    </xf>
    <xf numFmtId="0" fontId="35" fillId="0" borderId="1" xfId="0" applyFont="1" applyBorder="1" applyAlignment="1">
      <alignment horizontal="center" vertical="center"/>
    </xf>
    <xf numFmtId="0" fontId="37" fillId="0" borderId="0" xfId="0" applyFont="1" applyAlignment="1">
      <alignment vertical="center"/>
    </xf>
    <xf numFmtId="0" fontId="33" fillId="0" borderId="1" xfId="0" applyFont="1" applyBorder="1" applyAlignment="1">
      <alignment vertical="center"/>
    </xf>
    <xf numFmtId="0" fontId="37" fillId="0" borderId="29" xfId="0" applyFont="1" applyBorder="1" applyAlignment="1">
      <alignment vertical="center"/>
    </xf>
    <xf numFmtId="0" fontId="33" fillId="0" borderId="29" xfId="0" applyFont="1" applyBorder="1" applyAlignment="1">
      <alignment vertical="center"/>
    </xf>
    <xf numFmtId="0" fontId="34" fillId="0" borderId="1" xfId="0" applyFont="1" applyBorder="1" applyAlignment="1">
      <alignment vertical="top"/>
    </xf>
    <xf numFmtId="49" fontId="34" fillId="0" borderId="1" xfId="0" applyNumberFormat="1" applyFont="1" applyBorder="1" applyAlignment="1">
      <alignment horizontal="left" vertical="center"/>
    </xf>
    <xf numFmtId="0" fontId="40" fillId="0" borderId="27" xfId="0" applyFont="1" applyBorder="1" applyAlignment="1">
      <alignment horizontal="left" vertical="center"/>
    </xf>
    <xf numFmtId="0" fontId="41" fillId="0" borderId="1" xfId="0" applyFont="1" applyBorder="1" applyAlignment="1">
      <alignment vertical="top"/>
    </xf>
    <xf numFmtId="0" fontId="41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49" fontId="41" fillId="0" borderId="1" xfId="0" applyNumberFormat="1" applyFont="1" applyBorder="1" applyAlignment="1">
      <alignment horizontal="left" vertical="center"/>
    </xf>
    <xf numFmtId="0" fontId="40" fillId="0" borderId="28" xfId="0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3" fillId="0" borderId="29" xfId="0" applyFont="1" applyBorder="1" applyAlignment="1">
      <alignment horizontal="left"/>
    </xf>
    <xf numFmtId="0" fontId="37" fillId="0" borderId="29" xfId="0" applyFont="1" applyBorder="1"/>
    <xf numFmtId="0" fontId="31" fillId="0" borderId="27" xfId="0" applyFont="1" applyBorder="1" applyAlignment="1">
      <alignment vertical="top"/>
    </xf>
    <xf numFmtId="0" fontId="31" fillId="0" borderId="28" xfId="0" applyFont="1" applyBorder="1" applyAlignment="1">
      <alignment vertical="top"/>
    </xf>
    <xf numFmtId="0" fontId="31" fillId="0" borderId="30" xfId="0" applyFont="1" applyBorder="1" applyAlignment="1">
      <alignment vertical="top"/>
    </xf>
    <xf numFmtId="0" fontId="31" fillId="0" borderId="29" xfId="0" applyFont="1" applyBorder="1" applyAlignment="1">
      <alignment vertical="top"/>
    </xf>
    <xf numFmtId="0" fontId="31" fillId="0" borderId="31" xfId="0" applyFont="1" applyBorder="1" applyAlignment="1">
      <alignment vertical="top"/>
    </xf>
    <xf numFmtId="165" fontId="2" fillId="0" borderId="0" xfId="0" applyNumberFormat="1" applyFont="1" applyAlignment="1" applyProtection="1">
      <alignment horizontal="left" vertical="center"/>
      <protection locked="0"/>
    </xf>
    <xf numFmtId="0" fontId="17" fillId="5" borderId="17" xfId="0" applyFont="1" applyFill="1" applyBorder="1" applyAlignment="1">
      <alignment horizontal="center" vertical="center" wrapText="1"/>
    </xf>
    <xf numFmtId="0" fontId="17" fillId="5" borderId="18" xfId="0" applyFont="1" applyFill="1" applyBorder="1" applyAlignment="1">
      <alignment horizontal="center" vertical="center" wrapText="1"/>
    </xf>
    <xf numFmtId="0" fontId="17" fillId="5" borderId="19" xfId="0" applyFont="1" applyFill="1" applyBorder="1" applyAlignment="1">
      <alignment horizontal="center" vertical="center" wrapText="1"/>
    </xf>
    <xf numFmtId="4" fontId="19" fillId="0" borderId="0" xfId="0" applyNumberFormat="1" applyFont="1"/>
    <xf numFmtId="0" fontId="6" fillId="0" borderId="0" xfId="0" applyFont="1" applyAlignment="1">
      <alignment horizontal="left"/>
    </xf>
    <xf numFmtId="4" fontId="6" fillId="0" borderId="0" xfId="0" applyNumberFormat="1" applyFont="1"/>
    <xf numFmtId="0" fontId="17" fillId="0" borderId="23" xfId="0" applyFont="1" applyBorder="1" applyAlignment="1">
      <alignment horizontal="center" vertical="center"/>
    </xf>
    <xf numFmtId="49" fontId="17" fillId="0" borderId="23" xfId="0" applyNumberFormat="1" applyFont="1" applyBorder="1" applyAlignment="1">
      <alignment horizontal="left" vertical="center" wrapText="1"/>
    </xf>
    <xf numFmtId="0" fontId="17" fillId="0" borderId="23" xfId="0" applyFont="1" applyBorder="1" applyAlignment="1">
      <alignment horizontal="left" vertical="center" wrapText="1"/>
    </xf>
    <xf numFmtId="0" fontId="17" fillId="0" borderId="23" xfId="0" applyFont="1" applyBorder="1" applyAlignment="1">
      <alignment horizontal="center" vertical="center" wrapText="1"/>
    </xf>
    <xf numFmtId="167" fontId="17" fillId="0" borderId="23" xfId="0" applyNumberFormat="1" applyFont="1" applyBorder="1" applyAlignment="1">
      <alignment vertical="center"/>
    </xf>
    <xf numFmtId="4" fontId="17" fillId="0" borderId="23" xfId="0" applyNumberFormat="1" applyFont="1" applyBorder="1" applyAlignment="1">
      <alignment vertical="center"/>
    </xf>
    <xf numFmtId="0" fontId="29" fillId="0" borderId="23" xfId="0" applyFont="1" applyBorder="1" applyAlignment="1">
      <alignment horizontal="center" vertical="center"/>
    </xf>
    <xf numFmtId="49" fontId="29" fillId="0" borderId="23" xfId="0" applyNumberFormat="1" applyFont="1" applyBorder="1" applyAlignment="1">
      <alignment horizontal="left" vertical="center" wrapText="1"/>
    </xf>
    <xf numFmtId="0" fontId="29" fillId="0" borderId="23" xfId="0" applyFont="1" applyBorder="1" applyAlignment="1">
      <alignment horizontal="left" vertical="center" wrapText="1"/>
    </xf>
    <xf numFmtId="0" fontId="29" fillId="0" borderId="23" xfId="0" applyFont="1" applyBorder="1" applyAlignment="1">
      <alignment horizontal="center" vertical="center" wrapText="1"/>
    </xf>
    <xf numFmtId="167" fontId="29" fillId="0" borderId="23" xfId="0" applyNumberFormat="1" applyFont="1" applyBorder="1" applyAlignment="1">
      <alignment vertical="center"/>
    </xf>
    <xf numFmtId="4" fontId="29" fillId="0" borderId="23" xfId="0" applyNumberFormat="1" applyFont="1" applyBorder="1" applyAlignment="1">
      <alignment vertical="center"/>
    </xf>
    <xf numFmtId="4" fontId="14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12" fillId="0" borderId="0" xfId="0" applyFont="1" applyAlignment="1">
      <alignment horizontal="left" vertical="top" wrapText="1"/>
    </xf>
    <xf numFmtId="0" fontId="12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  <protection locked="0"/>
    </xf>
    <xf numFmtId="0" fontId="0" fillId="0" borderId="0" xfId="0" applyProtection="1">
      <protection locked="0"/>
    </xf>
    <xf numFmtId="0" fontId="3" fillId="0" borderId="0" xfId="0" applyFont="1" applyAlignment="1">
      <alignment horizontal="left" vertical="top" wrapText="1"/>
    </xf>
    <xf numFmtId="0" fontId="0" fillId="0" borderId="0" xfId="0"/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4" fontId="13" fillId="0" borderId="6" xfId="0" applyNumberFormat="1" applyFont="1" applyBorder="1" applyAlignment="1">
      <alignment vertical="center"/>
    </xf>
    <xf numFmtId="0" fontId="0" fillId="0" borderId="6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23" fillId="0" borderId="0" xfId="0" applyFont="1" applyAlignment="1">
      <alignment vertical="center"/>
    </xf>
    <xf numFmtId="0" fontId="22" fillId="0" borderId="0" xfId="0" applyFont="1" applyAlignment="1">
      <alignment horizontal="left" vertical="center" wrapText="1"/>
    </xf>
    <xf numFmtId="0" fontId="17" fillId="5" borderId="7" xfId="0" applyFont="1" applyFill="1" applyBorder="1" applyAlignment="1">
      <alignment horizontal="center" vertical="center"/>
    </xf>
    <xf numFmtId="0" fontId="17" fillId="5" borderId="8" xfId="0" applyFont="1" applyFill="1" applyBorder="1" applyAlignment="1">
      <alignment horizontal="left" vertical="center"/>
    </xf>
    <xf numFmtId="0" fontId="17" fillId="5" borderId="8" xfId="0" applyFont="1" applyFill="1" applyBorder="1" applyAlignment="1">
      <alignment horizontal="center" vertical="center"/>
    </xf>
    <xf numFmtId="0" fontId="17" fillId="5" borderId="8" xfId="0" applyFont="1" applyFill="1" applyBorder="1" applyAlignment="1">
      <alignment horizontal="right" vertical="center"/>
    </xf>
    <xf numFmtId="4" fontId="19" fillId="0" borderId="0" xfId="0" applyNumberFormat="1" applyFont="1" applyAlignment="1">
      <alignment horizontal="right" vertical="center"/>
    </xf>
    <xf numFmtId="4" fontId="19" fillId="0" borderId="0" xfId="0" applyNumberFormat="1" applyFont="1" applyAlignment="1">
      <alignment vertical="center"/>
    </xf>
    <xf numFmtId="0" fontId="9" fillId="2" borderId="0" xfId="0" applyFont="1" applyFill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5" fillId="0" borderId="12" xfId="0" applyFont="1" applyBorder="1" applyAlignment="1">
      <alignment horizontal="center" vertical="center"/>
    </xf>
    <xf numFmtId="0" fontId="15" fillId="0" borderId="13" xfId="0" applyFont="1" applyBorder="1" applyAlignment="1">
      <alignment horizontal="left" vertical="center"/>
    </xf>
    <xf numFmtId="0" fontId="16" fillId="0" borderId="15" xfId="0" applyFont="1" applyBorder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4" fillId="4" borderId="8" xfId="0" applyFont="1" applyFill="1" applyBorder="1" applyAlignment="1">
      <alignment horizontal="left" vertical="center"/>
    </xf>
    <xf numFmtId="0" fontId="0" fillId="4" borderId="8" xfId="0" applyFill="1" applyBorder="1" applyAlignment="1">
      <alignment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ill="1" applyBorder="1" applyAlignment="1">
      <alignment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0" fontId="34" fillId="0" borderId="1" xfId="0" applyFont="1" applyBorder="1" applyAlignment="1">
      <alignment horizontal="left" vertical="center" wrapText="1"/>
    </xf>
    <xf numFmtId="0" fontId="33" fillId="0" borderId="29" xfId="0" applyFont="1" applyBorder="1" applyAlignment="1">
      <alignment horizontal="left" wrapText="1"/>
    </xf>
    <xf numFmtId="0" fontId="32" fillId="0" borderId="1" xfId="0" applyFont="1" applyBorder="1" applyAlignment="1">
      <alignment horizontal="center" vertical="center" wrapText="1"/>
    </xf>
    <xf numFmtId="49" fontId="34" fillId="0" borderId="1" xfId="0" applyNumberFormat="1" applyFont="1" applyBorder="1" applyAlignment="1">
      <alignment horizontal="left" vertical="center" wrapText="1"/>
    </xf>
    <xf numFmtId="0" fontId="32" fillId="0" borderId="1" xfId="0" applyFont="1" applyBorder="1" applyAlignment="1">
      <alignment horizontal="center" vertical="center"/>
    </xf>
    <xf numFmtId="0" fontId="33" fillId="0" borderId="29" xfId="0" applyFont="1" applyBorder="1" applyAlignment="1">
      <alignment horizontal="left"/>
    </xf>
    <xf numFmtId="0" fontId="34" fillId="0" borderId="1" xfId="0" applyFont="1" applyBorder="1" applyAlignment="1">
      <alignment horizontal="left" vertical="center"/>
    </xf>
    <xf numFmtId="0" fontId="34" fillId="0" borderId="1" xfId="0" applyFont="1" applyBorder="1" applyAlignment="1">
      <alignment horizontal="left" vertical="top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59"/>
  <sheetViews>
    <sheetView showGridLines="0" tabSelected="1" workbookViewId="0">
      <selection activeCell="K5" sqref="K5:AO5"/>
    </sheetView>
  </sheetViews>
  <sheetFormatPr defaultRowHeight="11.25" x14ac:dyDescent="0.2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9" width="25.83203125" hidden="1" customWidth="1"/>
    <col min="50" max="51" width="21.6640625" hidden="1" customWidth="1"/>
    <col min="52" max="53" width="25" hidden="1" customWidth="1"/>
    <col min="54" max="54" width="21.6640625" hidden="1" customWidth="1"/>
    <col min="55" max="55" width="19.1640625" hidden="1" customWidth="1"/>
    <col min="56" max="56" width="25" hidden="1" customWidth="1"/>
    <col min="57" max="57" width="21.6640625" hidden="1" customWidth="1"/>
    <col min="58" max="58" width="19.1640625" hidden="1" customWidth="1"/>
    <col min="59" max="59" width="66.5" customWidth="1"/>
    <col min="71" max="91" width="9.33203125" hidden="1"/>
  </cols>
  <sheetData>
    <row r="1" spans="1:74" x14ac:dyDescent="0.2">
      <c r="A1" s="12" t="s">
        <v>0</v>
      </c>
      <c r="AZ1" s="12" t="s">
        <v>1</v>
      </c>
      <c r="BA1" s="12" t="s">
        <v>2</v>
      </c>
      <c r="BB1" s="12" t="s">
        <v>3</v>
      </c>
      <c r="BT1" s="12" t="s">
        <v>4</v>
      </c>
      <c r="BU1" s="12" t="s">
        <v>5</v>
      </c>
      <c r="BV1" s="12" t="s">
        <v>6</v>
      </c>
    </row>
    <row r="2" spans="1:74" ht="36.950000000000003" customHeight="1" x14ac:dyDescent="0.2">
      <c r="AR2" s="260" t="s">
        <v>7</v>
      </c>
      <c r="AS2" s="244"/>
      <c r="AT2" s="244"/>
      <c r="AU2" s="244"/>
      <c r="AV2" s="244"/>
      <c r="AW2" s="244"/>
      <c r="AX2" s="244"/>
      <c r="AY2" s="244"/>
      <c r="AZ2" s="244"/>
      <c r="BA2" s="244"/>
      <c r="BB2" s="244"/>
      <c r="BC2" s="244"/>
      <c r="BD2" s="244"/>
      <c r="BE2" s="244"/>
      <c r="BF2" s="244"/>
      <c r="BG2" s="244"/>
      <c r="BS2" s="13" t="s">
        <v>8</v>
      </c>
      <c r="BT2" s="13" t="s">
        <v>9</v>
      </c>
    </row>
    <row r="3" spans="1:74" ht="6.95" customHeight="1" x14ac:dyDescent="0.2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8</v>
      </c>
      <c r="BT3" s="13" t="s">
        <v>10</v>
      </c>
    </row>
    <row r="4" spans="1:74" ht="24.95" customHeight="1" x14ac:dyDescent="0.2">
      <c r="B4" s="16"/>
      <c r="D4" s="17" t="s">
        <v>11</v>
      </c>
      <c r="AR4" s="16"/>
      <c r="AS4" s="18" t="s">
        <v>12</v>
      </c>
      <c r="BG4" s="19" t="s">
        <v>13</v>
      </c>
      <c r="BS4" s="13" t="s">
        <v>14</v>
      </c>
    </row>
    <row r="5" spans="1:74" ht="12" customHeight="1" x14ac:dyDescent="0.2">
      <c r="B5" s="16"/>
      <c r="D5" s="20" t="s">
        <v>15</v>
      </c>
      <c r="K5" s="241" t="s">
        <v>579</v>
      </c>
      <c r="L5" s="242"/>
      <c r="M5" s="242"/>
      <c r="N5" s="242"/>
      <c r="O5" s="242"/>
      <c r="P5" s="242"/>
      <c r="Q5" s="242"/>
      <c r="R5" s="242"/>
      <c r="S5" s="242"/>
      <c r="T5" s="242"/>
      <c r="U5" s="242"/>
      <c r="V5" s="242"/>
      <c r="W5" s="242"/>
      <c r="X5" s="242"/>
      <c r="Y5" s="242"/>
      <c r="Z5" s="242"/>
      <c r="AA5" s="242"/>
      <c r="AB5" s="242"/>
      <c r="AC5" s="242"/>
      <c r="AD5" s="242"/>
      <c r="AE5" s="242"/>
      <c r="AF5" s="242"/>
      <c r="AG5" s="242"/>
      <c r="AH5" s="242"/>
      <c r="AI5" s="242"/>
      <c r="AJ5" s="242"/>
      <c r="AK5" s="242"/>
      <c r="AL5" s="242"/>
      <c r="AM5" s="242"/>
      <c r="AN5" s="242"/>
      <c r="AO5" s="242"/>
      <c r="AR5" s="16"/>
      <c r="BG5" s="238" t="s">
        <v>16</v>
      </c>
      <c r="BS5" s="13" t="s">
        <v>8</v>
      </c>
    </row>
    <row r="6" spans="1:74" ht="36.950000000000003" customHeight="1" x14ac:dyDescent="0.2">
      <c r="B6" s="16"/>
      <c r="D6" s="22" t="s">
        <v>17</v>
      </c>
      <c r="K6" s="243" t="s">
        <v>577</v>
      </c>
      <c r="L6" s="244"/>
      <c r="M6" s="244"/>
      <c r="N6" s="244"/>
      <c r="O6" s="244"/>
      <c r="P6" s="244"/>
      <c r="Q6" s="244"/>
      <c r="R6" s="244"/>
      <c r="S6" s="244"/>
      <c r="T6" s="244"/>
      <c r="U6" s="244"/>
      <c r="V6" s="244"/>
      <c r="W6" s="244"/>
      <c r="X6" s="244"/>
      <c r="Y6" s="244"/>
      <c r="Z6" s="244"/>
      <c r="AA6" s="244"/>
      <c r="AB6" s="244"/>
      <c r="AC6" s="244"/>
      <c r="AD6" s="244"/>
      <c r="AE6" s="244"/>
      <c r="AF6" s="244"/>
      <c r="AG6" s="244"/>
      <c r="AH6" s="244"/>
      <c r="AI6" s="244"/>
      <c r="AJ6" s="244"/>
      <c r="AK6" s="244"/>
      <c r="AL6" s="244"/>
      <c r="AM6" s="244"/>
      <c r="AN6" s="244"/>
      <c r="AO6" s="244"/>
      <c r="AR6" s="16"/>
      <c r="BG6" s="239"/>
      <c r="BS6" s="13" t="s">
        <v>8</v>
      </c>
    </row>
    <row r="7" spans="1:74" ht="12" customHeight="1" x14ac:dyDescent="0.2">
      <c r="B7" s="16"/>
      <c r="D7" s="23" t="s">
        <v>18</v>
      </c>
      <c r="K7" s="21" t="s">
        <v>3</v>
      </c>
      <c r="AK7" s="23" t="s">
        <v>19</v>
      </c>
      <c r="AN7" s="21" t="s">
        <v>3</v>
      </c>
      <c r="AR7" s="16"/>
      <c r="BG7" s="239"/>
      <c r="BS7" s="13" t="s">
        <v>8</v>
      </c>
    </row>
    <row r="8" spans="1:74" ht="12" customHeight="1" x14ac:dyDescent="0.2">
      <c r="B8" s="16"/>
      <c r="D8" s="23" t="s">
        <v>20</v>
      </c>
      <c r="K8" s="21" t="s">
        <v>21</v>
      </c>
      <c r="AK8" s="23" t="s">
        <v>22</v>
      </c>
      <c r="AN8" s="24" t="s">
        <v>23</v>
      </c>
      <c r="AR8" s="16"/>
      <c r="BG8" s="239"/>
      <c r="BS8" s="13" t="s">
        <v>8</v>
      </c>
    </row>
    <row r="9" spans="1:74" ht="14.45" customHeight="1" x14ac:dyDescent="0.2">
      <c r="B9" s="16"/>
      <c r="AR9" s="16"/>
      <c r="BG9" s="239"/>
      <c r="BS9" s="13" t="s">
        <v>8</v>
      </c>
    </row>
    <row r="10" spans="1:74" ht="12" customHeight="1" x14ac:dyDescent="0.2">
      <c r="B10" s="16"/>
      <c r="D10" s="23" t="s">
        <v>24</v>
      </c>
      <c r="AK10" s="23" t="s">
        <v>25</v>
      </c>
      <c r="AN10" s="21" t="s">
        <v>3</v>
      </c>
      <c r="AR10" s="16"/>
      <c r="BG10" s="239"/>
      <c r="BS10" s="13" t="s">
        <v>8</v>
      </c>
    </row>
    <row r="11" spans="1:74" ht="18.399999999999999" customHeight="1" x14ac:dyDescent="0.2">
      <c r="B11" s="16"/>
      <c r="E11" s="21" t="s">
        <v>578</v>
      </c>
      <c r="AK11" s="23" t="s">
        <v>26</v>
      </c>
      <c r="AN11" s="21" t="s">
        <v>3</v>
      </c>
      <c r="AR11" s="16"/>
      <c r="BG11" s="239"/>
      <c r="BS11" s="13" t="s">
        <v>8</v>
      </c>
    </row>
    <row r="12" spans="1:74" ht="6.95" customHeight="1" x14ac:dyDescent="0.2">
      <c r="B12" s="16"/>
      <c r="AR12" s="16"/>
      <c r="BG12" s="239"/>
      <c r="BS12" s="13" t="s">
        <v>8</v>
      </c>
    </row>
    <row r="13" spans="1:74" ht="12" customHeight="1" x14ac:dyDescent="0.2">
      <c r="B13" s="16"/>
      <c r="D13" s="23" t="s">
        <v>27</v>
      </c>
      <c r="AK13" s="23" t="s">
        <v>25</v>
      </c>
      <c r="AN13" s="25" t="s">
        <v>28</v>
      </c>
      <c r="AR13" s="16"/>
      <c r="BG13" s="239"/>
      <c r="BS13" s="13" t="s">
        <v>8</v>
      </c>
    </row>
    <row r="14" spans="1:74" ht="12.75" x14ac:dyDescent="0.2">
      <c r="B14" s="16"/>
      <c r="E14" s="245" t="s">
        <v>28</v>
      </c>
      <c r="F14" s="246"/>
      <c r="G14" s="246"/>
      <c r="H14" s="246"/>
      <c r="I14" s="246"/>
      <c r="J14" s="246"/>
      <c r="K14" s="246"/>
      <c r="L14" s="246"/>
      <c r="M14" s="246"/>
      <c r="N14" s="246"/>
      <c r="O14" s="246"/>
      <c r="P14" s="246"/>
      <c r="Q14" s="246"/>
      <c r="R14" s="246"/>
      <c r="S14" s="246"/>
      <c r="T14" s="246"/>
      <c r="U14" s="246"/>
      <c r="V14" s="246"/>
      <c r="W14" s="246"/>
      <c r="X14" s="246"/>
      <c r="Y14" s="246"/>
      <c r="Z14" s="246"/>
      <c r="AA14" s="246"/>
      <c r="AB14" s="246"/>
      <c r="AC14" s="246"/>
      <c r="AD14" s="246"/>
      <c r="AE14" s="246"/>
      <c r="AF14" s="246"/>
      <c r="AG14" s="246"/>
      <c r="AH14" s="246"/>
      <c r="AI14" s="246"/>
      <c r="AJ14" s="246"/>
      <c r="AK14" s="23" t="s">
        <v>26</v>
      </c>
      <c r="AN14" s="25" t="s">
        <v>28</v>
      </c>
      <c r="AR14" s="16"/>
      <c r="BG14" s="239"/>
      <c r="BS14" s="13" t="s">
        <v>8</v>
      </c>
    </row>
    <row r="15" spans="1:74" ht="6.95" customHeight="1" x14ac:dyDescent="0.2">
      <c r="B15" s="16"/>
      <c r="AR15" s="16"/>
      <c r="BG15" s="239"/>
      <c r="BS15" s="13" t="s">
        <v>4</v>
      </c>
    </row>
    <row r="16" spans="1:74" ht="12" customHeight="1" x14ac:dyDescent="0.2">
      <c r="B16" s="16"/>
      <c r="D16" s="23" t="s">
        <v>29</v>
      </c>
      <c r="AK16" s="23" t="s">
        <v>25</v>
      </c>
      <c r="AN16" s="21" t="s">
        <v>3</v>
      </c>
      <c r="AR16" s="16"/>
      <c r="BG16" s="239"/>
      <c r="BS16" s="13" t="s">
        <v>4</v>
      </c>
    </row>
    <row r="17" spans="2:71" ht="18.399999999999999" customHeight="1" x14ac:dyDescent="0.2">
      <c r="B17" s="16"/>
      <c r="E17" s="21" t="s">
        <v>21</v>
      </c>
      <c r="AK17" s="23" t="s">
        <v>26</v>
      </c>
      <c r="AN17" s="21" t="s">
        <v>3</v>
      </c>
      <c r="AR17" s="16"/>
      <c r="BG17" s="239"/>
      <c r="BS17" s="13" t="s">
        <v>5</v>
      </c>
    </row>
    <row r="18" spans="2:71" ht="6.95" customHeight="1" x14ac:dyDescent="0.2">
      <c r="B18" s="16"/>
      <c r="AR18" s="16"/>
      <c r="BG18" s="239"/>
      <c r="BS18" s="13" t="s">
        <v>8</v>
      </c>
    </row>
    <row r="19" spans="2:71" ht="12" customHeight="1" x14ac:dyDescent="0.2">
      <c r="B19" s="16"/>
      <c r="D19" s="23" t="s">
        <v>30</v>
      </c>
      <c r="AK19" s="23" t="s">
        <v>25</v>
      </c>
      <c r="AN19" s="21" t="s">
        <v>3</v>
      </c>
      <c r="AR19" s="16"/>
      <c r="BG19" s="239"/>
      <c r="BS19" s="13" t="s">
        <v>8</v>
      </c>
    </row>
    <row r="20" spans="2:71" ht="18.399999999999999" customHeight="1" x14ac:dyDescent="0.2">
      <c r="B20" s="16"/>
      <c r="E20" s="21" t="s">
        <v>21</v>
      </c>
      <c r="AK20" s="23" t="s">
        <v>26</v>
      </c>
      <c r="AN20" s="21" t="s">
        <v>3</v>
      </c>
      <c r="AR20" s="16"/>
      <c r="BG20" s="239"/>
      <c r="BS20" s="13" t="s">
        <v>4</v>
      </c>
    </row>
    <row r="21" spans="2:71" ht="6.95" customHeight="1" x14ac:dyDescent="0.2">
      <c r="B21" s="16"/>
      <c r="AR21" s="16"/>
      <c r="BG21" s="239"/>
    </row>
    <row r="22" spans="2:71" ht="12" customHeight="1" x14ac:dyDescent="0.2">
      <c r="B22" s="16"/>
      <c r="D22" s="23" t="s">
        <v>31</v>
      </c>
      <c r="AR22" s="16"/>
      <c r="BG22" s="239"/>
    </row>
    <row r="23" spans="2:71" ht="47.25" customHeight="1" x14ac:dyDescent="0.2">
      <c r="B23" s="16"/>
      <c r="E23" s="247" t="s">
        <v>576</v>
      </c>
      <c r="F23" s="247"/>
      <c r="G23" s="247"/>
      <c r="H23" s="247"/>
      <c r="I23" s="247"/>
      <c r="J23" s="247"/>
      <c r="K23" s="247"/>
      <c r="L23" s="247"/>
      <c r="M23" s="247"/>
      <c r="N23" s="247"/>
      <c r="O23" s="247"/>
      <c r="P23" s="247"/>
      <c r="Q23" s="247"/>
      <c r="R23" s="247"/>
      <c r="S23" s="247"/>
      <c r="T23" s="247"/>
      <c r="U23" s="247"/>
      <c r="V23" s="247"/>
      <c r="W23" s="247"/>
      <c r="X23" s="247"/>
      <c r="Y23" s="247"/>
      <c r="Z23" s="247"/>
      <c r="AA23" s="247"/>
      <c r="AB23" s="247"/>
      <c r="AC23" s="247"/>
      <c r="AD23" s="247"/>
      <c r="AE23" s="247"/>
      <c r="AF23" s="247"/>
      <c r="AG23" s="247"/>
      <c r="AH23" s="247"/>
      <c r="AI23" s="247"/>
      <c r="AJ23" s="247"/>
      <c r="AK23" s="247"/>
      <c r="AL23" s="247"/>
      <c r="AM23" s="247"/>
      <c r="AN23" s="247"/>
      <c r="AR23" s="16"/>
      <c r="BG23" s="239"/>
    </row>
    <row r="24" spans="2:71" ht="6.95" customHeight="1" x14ac:dyDescent="0.2">
      <c r="B24" s="16"/>
      <c r="AR24" s="16"/>
      <c r="BG24" s="239"/>
    </row>
    <row r="25" spans="2:71" ht="6.95" customHeight="1" x14ac:dyDescent="0.2">
      <c r="B25" s="16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7"/>
      <c r="AK25" s="27"/>
      <c r="AL25" s="27"/>
      <c r="AM25" s="27"/>
      <c r="AN25" s="27"/>
      <c r="AO25" s="27"/>
      <c r="AR25" s="16"/>
      <c r="BG25" s="239"/>
    </row>
    <row r="26" spans="2:71" s="1" customFormat="1" ht="25.9" customHeight="1" x14ac:dyDescent="0.2">
      <c r="B26" s="28"/>
      <c r="D26" s="29" t="s">
        <v>32</v>
      </c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  <c r="AF26" s="30"/>
      <c r="AG26" s="30"/>
      <c r="AH26" s="30"/>
      <c r="AI26" s="30"/>
      <c r="AJ26" s="30"/>
      <c r="AK26" s="248">
        <f>ROUND(AG54,2)</f>
        <v>0</v>
      </c>
      <c r="AL26" s="249"/>
      <c r="AM26" s="249"/>
      <c r="AN26" s="249"/>
      <c r="AO26" s="249"/>
      <c r="AR26" s="28"/>
      <c r="BG26" s="239"/>
    </row>
    <row r="27" spans="2:71" s="1" customFormat="1" ht="6.95" customHeight="1" x14ac:dyDescent="0.2">
      <c r="B27" s="28"/>
      <c r="AR27" s="28"/>
      <c r="BG27" s="239"/>
    </row>
    <row r="28" spans="2:71" s="1" customFormat="1" ht="12.75" x14ac:dyDescent="0.2">
      <c r="B28" s="28"/>
      <c r="L28" s="250" t="s">
        <v>33</v>
      </c>
      <c r="M28" s="250"/>
      <c r="N28" s="250"/>
      <c r="O28" s="250"/>
      <c r="P28" s="250"/>
      <c r="W28" s="250" t="s">
        <v>34</v>
      </c>
      <c r="X28" s="250"/>
      <c r="Y28" s="250"/>
      <c r="Z28" s="250"/>
      <c r="AA28" s="250"/>
      <c r="AB28" s="250"/>
      <c r="AC28" s="250"/>
      <c r="AD28" s="250"/>
      <c r="AE28" s="250"/>
      <c r="AK28" s="250" t="s">
        <v>35</v>
      </c>
      <c r="AL28" s="250"/>
      <c r="AM28" s="250"/>
      <c r="AN28" s="250"/>
      <c r="AO28" s="250"/>
      <c r="AR28" s="28"/>
      <c r="BG28" s="239"/>
    </row>
    <row r="29" spans="2:71" s="2" customFormat="1" ht="14.45" customHeight="1" x14ac:dyDescent="0.2">
      <c r="B29" s="32"/>
      <c r="D29" s="23" t="s">
        <v>36</v>
      </c>
      <c r="F29" s="23" t="s">
        <v>37</v>
      </c>
      <c r="L29" s="237">
        <v>0.21</v>
      </c>
      <c r="M29" s="236"/>
      <c r="N29" s="236"/>
      <c r="O29" s="236"/>
      <c r="P29" s="236"/>
      <c r="W29" s="235">
        <f>ROUND(BB54, 2)</f>
        <v>0</v>
      </c>
      <c r="X29" s="236"/>
      <c r="Y29" s="236"/>
      <c r="Z29" s="236"/>
      <c r="AA29" s="236"/>
      <c r="AB29" s="236"/>
      <c r="AC29" s="236"/>
      <c r="AD29" s="236"/>
      <c r="AE29" s="236"/>
      <c r="AK29" s="235">
        <f>ROUND(AX54, 2)</f>
        <v>0</v>
      </c>
      <c r="AL29" s="236"/>
      <c r="AM29" s="236"/>
      <c r="AN29" s="236"/>
      <c r="AO29" s="236"/>
      <c r="AR29" s="32"/>
      <c r="BG29" s="240"/>
    </row>
    <row r="30" spans="2:71" s="2" customFormat="1" ht="14.45" customHeight="1" x14ac:dyDescent="0.2">
      <c r="B30" s="32"/>
      <c r="F30" s="23" t="s">
        <v>38</v>
      </c>
      <c r="L30" s="237">
        <v>0.12</v>
      </c>
      <c r="M30" s="236"/>
      <c r="N30" s="236"/>
      <c r="O30" s="236"/>
      <c r="P30" s="236"/>
      <c r="W30" s="235">
        <f>ROUND(BC54, 2)</f>
        <v>0</v>
      </c>
      <c r="X30" s="236"/>
      <c r="Y30" s="236"/>
      <c r="Z30" s="236"/>
      <c r="AA30" s="236"/>
      <c r="AB30" s="236"/>
      <c r="AC30" s="236"/>
      <c r="AD30" s="236"/>
      <c r="AE30" s="236"/>
      <c r="AK30" s="235">
        <f>ROUND(AY54, 2)</f>
        <v>0</v>
      </c>
      <c r="AL30" s="236"/>
      <c r="AM30" s="236"/>
      <c r="AN30" s="236"/>
      <c r="AO30" s="236"/>
      <c r="AR30" s="32"/>
      <c r="BG30" s="240"/>
    </row>
    <row r="31" spans="2:71" s="2" customFormat="1" ht="14.45" hidden="1" customHeight="1" x14ac:dyDescent="0.2">
      <c r="B31" s="32"/>
      <c r="F31" s="23" t="s">
        <v>39</v>
      </c>
      <c r="L31" s="237">
        <v>0.21</v>
      </c>
      <c r="M31" s="236"/>
      <c r="N31" s="236"/>
      <c r="O31" s="236"/>
      <c r="P31" s="236"/>
      <c r="W31" s="235">
        <f>ROUND(BD54, 2)</f>
        <v>0</v>
      </c>
      <c r="X31" s="236"/>
      <c r="Y31" s="236"/>
      <c r="Z31" s="236"/>
      <c r="AA31" s="236"/>
      <c r="AB31" s="236"/>
      <c r="AC31" s="236"/>
      <c r="AD31" s="236"/>
      <c r="AE31" s="236"/>
      <c r="AK31" s="235">
        <v>0</v>
      </c>
      <c r="AL31" s="236"/>
      <c r="AM31" s="236"/>
      <c r="AN31" s="236"/>
      <c r="AO31" s="236"/>
      <c r="AR31" s="32"/>
      <c r="BG31" s="240"/>
    </row>
    <row r="32" spans="2:71" s="2" customFormat="1" ht="14.45" hidden="1" customHeight="1" x14ac:dyDescent="0.2">
      <c r="B32" s="32"/>
      <c r="F32" s="23" t="s">
        <v>40</v>
      </c>
      <c r="L32" s="237">
        <v>0.12</v>
      </c>
      <c r="M32" s="236"/>
      <c r="N32" s="236"/>
      <c r="O32" s="236"/>
      <c r="P32" s="236"/>
      <c r="W32" s="235">
        <f>ROUND(BE54, 2)</f>
        <v>0</v>
      </c>
      <c r="X32" s="236"/>
      <c r="Y32" s="236"/>
      <c r="Z32" s="236"/>
      <c r="AA32" s="236"/>
      <c r="AB32" s="236"/>
      <c r="AC32" s="236"/>
      <c r="AD32" s="236"/>
      <c r="AE32" s="236"/>
      <c r="AK32" s="235">
        <v>0</v>
      </c>
      <c r="AL32" s="236"/>
      <c r="AM32" s="236"/>
      <c r="AN32" s="236"/>
      <c r="AO32" s="236"/>
      <c r="AR32" s="32"/>
      <c r="BG32" s="240"/>
    </row>
    <row r="33" spans="2:44" s="2" customFormat="1" ht="14.45" hidden="1" customHeight="1" x14ac:dyDescent="0.2">
      <c r="B33" s="32"/>
      <c r="F33" s="23" t="s">
        <v>41</v>
      </c>
      <c r="L33" s="237">
        <v>0</v>
      </c>
      <c r="M33" s="236"/>
      <c r="N33" s="236"/>
      <c r="O33" s="236"/>
      <c r="P33" s="236"/>
      <c r="W33" s="235">
        <f>ROUND(BF54, 2)</f>
        <v>0</v>
      </c>
      <c r="X33" s="236"/>
      <c r="Y33" s="236"/>
      <c r="Z33" s="236"/>
      <c r="AA33" s="236"/>
      <c r="AB33" s="236"/>
      <c r="AC33" s="236"/>
      <c r="AD33" s="236"/>
      <c r="AE33" s="236"/>
      <c r="AK33" s="235">
        <v>0</v>
      </c>
      <c r="AL33" s="236"/>
      <c r="AM33" s="236"/>
      <c r="AN33" s="236"/>
      <c r="AO33" s="236"/>
      <c r="AR33" s="32"/>
    </row>
    <row r="34" spans="2:44" s="1" customFormat="1" ht="6.95" customHeight="1" x14ac:dyDescent="0.2">
      <c r="B34" s="28"/>
      <c r="AR34" s="28"/>
    </row>
    <row r="35" spans="2:44" s="1" customFormat="1" ht="25.9" customHeight="1" x14ac:dyDescent="0.2">
      <c r="B35" s="28"/>
      <c r="C35" s="33"/>
      <c r="D35" s="34" t="s">
        <v>42</v>
      </c>
      <c r="E35" s="35"/>
      <c r="F35" s="35"/>
      <c r="G35" s="35"/>
      <c r="H35" s="35"/>
      <c r="I35" s="35"/>
      <c r="J35" s="35"/>
      <c r="K35" s="35"/>
      <c r="L35" s="35"/>
      <c r="M35" s="35"/>
      <c r="N35" s="35"/>
      <c r="O35" s="35"/>
      <c r="P35" s="35"/>
      <c r="Q35" s="35"/>
      <c r="R35" s="35"/>
      <c r="S35" s="35"/>
      <c r="T35" s="36" t="s">
        <v>43</v>
      </c>
      <c r="U35" s="35"/>
      <c r="V35" s="35"/>
      <c r="W35" s="35"/>
      <c r="X35" s="270" t="s">
        <v>44</v>
      </c>
      <c r="Y35" s="271"/>
      <c r="Z35" s="271"/>
      <c r="AA35" s="271"/>
      <c r="AB35" s="271"/>
      <c r="AC35" s="35"/>
      <c r="AD35" s="35"/>
      <c r="AE35" s="35"/>
      <c r="AF35" s="35"/>
      <c r="AG35" s="35"/>
      <c r="AH35" s="35"/>
      <c r="AI35" s="35"/>
      <c r="AJ35" s="35"/>
      <c r="AK35" s="272">
        <f>SUM(AK26:AK33)</f>
        <v>0</v>
      </c>
      <c r="AL35" s="271"/>
      <c r="AM35" s="271"/>
      <c r="AN35" s="271"/>
      <c r="AO35" s="273"/>
      <c r="AP35" s="33"/>
      <c r="AQ35" s="33"/>
      <c r="AR35" s="28"/>
    </row>
    <row r="36" spans="2:44" s="1" customFormat="1" ht="6.95" customHeight="1" x14ac:dyDescent="0.2">
      <c r="B36" s="28"/>
      <c r="AR36" s="28"/>
    </row>
    <row r="37" spans="2:44" s="1" customFormat="1" ht="6.95" customHeight="1" x14ac:dyDescent="0.2">
      <c r="B37" s="37"/>
      <c r="C37" s="38"/>
      <c r="D37" s="38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38"/>
      <c r="P37" s="38"/>
      <c r="Q37" s="38"/>
      <c r="R37" s="38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  <c r="AF37" s="38"/>
      <c r="AG37" s="38"/>
      <c r="AH37" s="38"/>
      <c r="AI37" s="38"/>
      <c r="AJ37" s="38"/>
      <c r="AK37" s="38"/>
      <c r="AL37" s="38"/>
      <c r="AM37" s="38"/>
      <c r="AN37" s="38"/>
      <c r="AO37" s="38"/>
      <c r="AP37" s="38"/>
      <c r="AQ37" s="38"/>
      <c r="AR37" s="28"/>
    </row>
    <row r="41" spans="2:44" s="1" customFormat="1" ht="6.95" customHeight="1" x14ac:dyDescent="0.2">
      <c r="B41" s="39"/>
      <c r="C41" s="40"/>
      <c r="D41" s="40"/>
      <c r="E41" s="40"/>
      <c r="F41" s="40"/>
      <c r="G41" s="40"/>
      <c r="H41" s="40"/>
      <c r="I41" s="40"/>
      <c r="J41" s="40"/>
      <c r="K41" s="40"/>
      <c r="L41" s="40"/>
      <c r="M41" s="40"/>
      <c r="N41" s="40"/>
      <c r="O41" s="40"/>
      <c r="P41" s="40"/>
      <c r="Q41" s="40"/>
      <c r="R41" s="40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  <c r="AF41" s="40"/>
      <c r="AG41" s="40"/>
      <c r="AH41" s="40"/>
      <c r="AI41" s="40"/>
      <c r="AJ41" s="40"/>
      <c r="AK41" s="40"/>
      <c r="AL41" s="40"/>
      <c r="AM41" s="40"/>
      <c r="AN41" s="40"/>
      <c r="AO41" s="40"/>
      <c r="AP41" s="40"/>
      <c r="AQ41" s="40"/>
      <c r="AR41" s="28"/>
    </row>
    <row r="42" spans="2:44" s="1" customFormat="1" ht="24.95" customHeight="1" x14ac:dyDescent="0.2">
      <c r="B42" s="28"/>
      <c r="C42" s="17" t="s">
        <v>45</v>
      </c>
      <c r="AR42" s="28"/>
    </row>
    <row r="43" spans="2:44" s="1" customFormat="1" ht="6.95" customHeight="1" x14ac:dyDescent="0.2">
      <c r="B43" s="28"/>
      <c r="AR43" s="28"/>
    </row>
    <row r="44" spans="2:44" s="3" customFormat="1" ht="12" customHeight="1" x14ac:dyDescent="0.2">
      <c r="B44" s="41"/>
      <c r="C44" s="23" t="s">
        <v>15</v>
      </c>
      <c r="L44" s="3" t="str">
        <f>K5</f>
        <v>VZ65425012</v>
      </c>
      <c r="AR44" s="41"/>
    </row>
    <row r="45" spans="2:44" s="4" customFormat="1" ht="36.950000000000003" customHeight="1" x14ac:dyDescent="0.2">
      <c r="B45" s="42"/>
      <c r="C45" s="43" t="s">
        <v>17</v>
      </c>
      <c r="L45" s="261" t="str">
        <f>K6</f>
        <v>Oprava DŘT v ŽST Katovice a ŽST Čejetice</v>
      </c>
      <c r="M45" s="262"/>
      <c r="N45" s="262"/>
      <c r="O45" s="262"/>
      <c r="P45" s="262"/>
      <c r="Q45" s="262"/>
      <c r="R45" s="262"/>
      <c r="S45" s="262"/>
      <c r="T45" s="262"/>
      <c r="U45" s="262"/>
      <c r="V45" s="262"/>
      <c r="W45" s="262"/>
      <c r="X45" s="262"/>
      <c r="Y45" s="262"/>
      <c r="Z45" s="262"/>
      <c r="AA45" s="262"/>
      <c r="AB45" s="262"/>
      <c r="AC45" s="262"/>
      <c r="AD45" s="262"/>
      <c r="AE45" s="262"/>
      <c r="AF45" s="262"/>
      <c r="AG45" s="262"/>
      <c r="AH45" s="262"/>
      <c r="AI45" s="262"/>
      <c r="AJ45" s="262"/>
      <c r="AK45" s="262"/>
      <c r="AL45" s="262"/>
      <c r="AM45" s="262"/>
      <c r="AN45" s="262"/>
      <c r="AO45" s="262"/>
      <c r="AR45" s="42"/>
    </row>
    <row r="46" spans="2:44" s="1" customFormat="1" ht="6.95" customHeight="1" x14ac:dyDescent="0.2">
      <c r="B46" s="28"/>
      <c r="AR46" s="28"/>
    </row>
    <row r="47" spans="2:44" s="1" customFormat="1" ht="12" customHeight="1" x14ac:dyDescent="0.2">
      <c r="B47" s="28"/>
      <c r="C47" s="23" t="s">
        <v>20</v>
      </c>
      <c r="L47" s="44" t="str">
        <f>IF(K8="","",K8)</f>
        <v xml:space="preserve"> </v>
      </c>
      <c r="AI47" s="23" t="s">
        <v>22</v>
      </c>
      <c r="AM47" s="263" t="str">
        <f>IF(AN8= "","",AN8)</f>
        <v>15. 1. 2025</v>
      </c>
      <c r="AN47" s="263"/>
      <c r="AR47" s="28"/>
    </row>
    <row r="48" spans="2:44" s="1" customFormat="1" ht="6.95" customHeight="1" x14ac:dyDescent="0.2">
      <c r="B48" s="28"/>
      <c r="AR48" s="28"/>
    </row>
    <row r="49" spans="1:91" s="1" customFormat="1" ht="15.2" customHeight="1" x14ac:dyDescent="0.2">
      <c r="B49" s="28"/>
      <c r="C49" s="23" t="s">
        <v>24</v>
      </c>
      <c r="L49" s="3" t="str">
        <f>IF(E11= "","",E11)</f>
        <v>Správa železnic, státní organizace, Oblastní ředitelství Plzeň</v>
      </c>
      <c r="AI49" s="23" t="s">
        <v>29</v>
      </c>
      <c r="AM49" s="264" t="str">
        <f>IF(E17="","",E17)</f>
        <v xml:space="preserve"> </v>
      </c>
      <c r="AN49" s="265"/>
      <c r="AO49" s="265"/>
      <c r="AP49" s="265"/>
      <c r="AR49" s="28"/>
      <c r="AS49" s="266" t="s">
        <v>46</v>
      </c>
      <c r="AT49" s="267"/>
      <c r="AU49" s="46"/>
      <c r="AV49" s="46"/>
      <c r="AW49" s="46"/>
      <c r="AX49" s="46"/>
      <c r="AY49" s="46"/>
      <c r="AZ49" s="46"/>
      <c r="BA49" s="46"/>
      <c r="BB49" s="46"/>
      <c r="BC49" s="46"/>
      <c r="BD49" s="46"/>
      <c r="BE49" s="46"/>
      <c r="BF49" s="47"/>
    </row>
    <row r="50" spans="1:91" s="1" customFormat="1" ht="15.2" customHeight="1" x14ac:dyDescent="0.2">
      <c r="B50" s="28"/>
      <c r="C50" s="23" t="s">
        <v>27</v>
      </c>
      <c r="L50" s="3" t="str">
        <f>IF(E14= "Vyplň údaj","",E14)</f>
        <v/>
      </c>
      <c r="AI50" s="23" t="s">
        <v>30</v>
      </c>
      <c r="AM50" s="264" t="str">
        <f>IF(E20="","",E20)</f>
        <v xml:space="preserve"> </v>
      </c>
      <c r="AN50" s="265"/>
      <c r="AO50" s="265"/>
      <c r="AP50" s="265"/>
      <c r="AR50" s="28"/>
      <c r="AS50" s="268"/>
      <c r="AT50" s="269"/>
      <c r="BF50" s="49"/>
    </row>
    <row r="51" spans="1:91" s="1" customFormat="1" ht="10.9" customHeight="1" x14ac:dyDescent="0.2">
      <c r="B51" s="28"/>
      <c r="AR51" s="28"/>
      <c r="AS51" s="268"/>
      <c r="AT51" s="269"/>
      <c r="BF51" s="49"/>
    </row>
    <row r="52" spans="1:91" s="1" customFormat="1" ht="29.25" customHeight="1" x14ac:dyDescent="0.2">
      <c r="B52" s="28"/>
      <c r="C52" s="254" t="s">
        <v>47</v>
      </c>
      <c r="D52" s="255"/>
      <c r="E52" s="255"/>
      <c r="F52" s="255"/>
      <c r="G52" s="255"/>
      <c r="H52" s="50"/>
      <c r="I52" s="256" t="s">
        <v>48</v>
      </c>
      <c r="J52" s="255"/>
      <c r="K52" s="255"/>
      <c r="L52" s="255"/>
      <c r="M52" s="255"/>
      <c r="N52" s="255"/>
      <c r="O52" s="255"/>
      <c r="P52" s="255"/>
      <c r="Q52" s="255"/>
      <c r="R52" s="255"/>
      <c r="S52" s="255"/>
      <c r="T52" s="255"/>
      <c r="U52" s="255"/>
      <c r="V52" s="255"/>
      <c r="W52" s="255"/>
      <c r="X52" s="255"/>
      <c r="Y52" s="255"/>
      <c r="Z52" s="255"/>
      <c r="AA52" s="255"/>
      <c r="AB52" s="255"/>
      <c r="AC52" s="255"/>
      <c r="AD52" s="255"/>
      <c r="AE52" s="255"/>
      <c r="AF52" s="255"/>
      <c r="AG52" s="257" t="s">
        <v>49</v>
      </c>
      <c r="AH52" s="255"/>
      <c r="AI52" s="255"/>
      <c r="AJ52" s="255"/>
      <c r="AK52" s="255"/>
      <c r="AL52" s="255"/>
      <c r="AM52" s="255"/>
      <c r="AN52" s="256" t="s">
        <v>50</v>
      </c>
      <c r="AO52" s="255"/>
      <c r="AP52" s="255"/>
      <c r="AQ52" s="51" t="s">
        <v>51</v>
      </c>
      <c r="AR52" s="28"/>
      <c r="AS52" s="52" t="s">
        <v>52</v>
      </c>
      <c r="AT52" s="53" t="s">
        <v>53</v>
      </c>
      <c r="AU52" s="53" t="s">
        <v>54</v>
      </c>
      <c r="AV52" s="53" t="s">
        <v>55</v>
      </c>
      <c r="AW52" s="53" t="s">
        <v>56</v>
      </c>
      <c r="AX52" s="53" t="s">
        <v>57</v>
      </c>
      <c r="AY52" s="53" t="s">
        <v>58</v>
      </c>
      <c r="AZ52" s="53" t="s">
        <v>59</v>
      </c>
      <c r="BA52" s="53" t="s">
        <v>60</v>
      </c>
      <c r="BB52" s="53" t="s">
        <v>61</v>
      </c>
      <c r="BC52" s="53" t="s">
        <v>62</v>
      </c>
      <c r="BD52" s="53" t="s">
        <v>63</v>
      </c>
      <c r="BE52" s="53" t="s">
        <v>64</v>
      </c>
      <c r="BF52" s="54" t="s">
        <v>65</v>
      </c>
    </row>
    <row r="53" spans="1:91" s="1" customFormat="1" ht="10.9" customHeight="1" x14ac:dyDescent="0.2">
      <c r="B53" s="28"/>
      <c r="AR53" s="28"/>
      <c r="AS53" s="55"/>
      <c r="AT53" s="46"/>
      <c r="AU53" s="46"/>
      <c r="AV53" s="46"/>
      <c r="AW53" s="46"/>
      <c r="AX53" s="46"/>
      <c r="AY53" s="46"/>
      <c r="AZ53" s="46"/>
      <c r="BA53" s="46"/>
      <c r="BB53" s="46"/>
      <c r="BC53" s="46"/>
      <c r="BD53" s="46"/>
      <c r="BE53" s="46"/>
      <c r="BF53" s="47"/>
    </row>
    <row r="54" spans="1:91" s="5" customFormat="1" ht="32.450000000000003" customHeight="1" x14ac:dyDescent="0.2">
      <c r="B54" s="56"/>
      <c r="C54" s="57" t="s">
        <v>66</v>
      </c>
      <c r="D54" s="58"/>
      <c r="E54" s="58"/>
      <c r="F54" s="58"/>
      <c r="G54" s="58"/>
      <c r="H54" s="58"/>
      <c r="I54" s="58"/>
      <c r="J54" s="58"/>
      <c r="K54" s="58"/>
      <c r="L54" s="58"/>
      <c r="M54" s="58"/>
      <c r="N54" s="58"/>
      <c r="O54" s="58"/>
      <c r="P54" s="58"/>
      <c r="Q54" s="58"/>
      <c r="R54" s="58"/>
      <c r="S54" s="58"/>
      <c r="T54" s="58"/>
      <c r="U54" s="58"/>
      <c r="V54" s="58"/>
      <c r="W54" s="58"/>
      <c r="X54" s="58"/>
      <c r="Y54" s="58"/>
      <c r="Z54" s="58"/>
      <c r="AA54" s="58"/>
      <c r="AB54" s="58"/>
      <c r="AC54" s="58"/>
      <c r="AD54" s="58"/>
      <c r="AE54" s="58"/>
      <c r="AF54" s="58"/>
      <c r="AG54" s="258">
        <f>ROUND(SUM(AG55:AG57),2)</f>
        <v>0</v>
      </c>
      <c r="AH54" s="258"/>
      <c r="AI54" s="258"/>
      <c r="AJ54" s="258"/>
      <c r="AK54" s="258"/>
      <c r="AL54" s="258"/>
      <c r="AM54" s="258"/>
      <c r="AN54" s="259">
        <f>SUM(AG54,AV54)</f>
        <v>0</v>
      </c>
      <c r="AO54" s="259"/>
      <c r="AP54" s="259"/>
      <c r="AQ54" s="60" t="s">
        <v>3</v>
      </c>
      <c r="AR54" s="56"/>
      <c r="AS54" s="61">
        <f>ROUND(SUM(AS55:AS57),2)</f>
        <v>0</v>
      </c>
      <c r="AT54" s="62">
        <f>ROUND(SUM(AT55:AT57),2)</f>
        <v>0</v>
      </c>
      <c r="AU54" s="63">
        <f>ROUND(SUM(AU55:AU57),2)</f>
        <v>0</v>
      </c>
      <c r="AV54" s="63">
        <f>ROUND(SUM(AX54:AY54),2)</f>
        <v>0</v>
      </c>
      <c r="AW54" s="64">
        <f>ROUND(SUM(AW55:AW57),5)</f>
        <v>0</v>
      </c>
      <c r="AX54" s="63">
        <f>ROUND(BB54*L29,2)</f>
        <v>0</v>
      </c>
      <c r="AY54" s="63">
        <f>ROUND(BC54*L30,2)</f>
        <v>0</v>
      </c>
      <c r="AZ54" s="63">
        <f>ROUND(BD54*L29,2)</f>
        <v>0</v>
      </c>
      <c r="BA54" s="63">
        <f>ROUND(BE54*L30,2)</f>
        <v>0</v>
      </c>
      <c r="BB54" s="63">
        <f>ROUND(SUM(BB55:BB57),2)</f>
        <v>0</v>
      </c>
      <c r="BC54" s="63">
        <f>ROUND(SUM(BC55:BC57),2)</f>
        <v>0</v>
      </c>
      <c r="BD54" s="63">
        <f>ROUND(SUM(BD55:BD57),2)</f>
        <v>0</v>
      </c>
      <c r="BE54" s="63">
        <f>ROUND(SUM(BE55:BE57),2)</f>
        <v>0</v>
      </c>
      <c r="BF54" s="65">
        <f>ROUND(SUM(BF55:BF57),2)</f>
        <v>0</v>
      </c>
      <c r="BS54" s="66" t="s">
        <v>67</v>
      </c>
      <c r="BT54" s="66" t="s">
        <v>68</v>
      </c>
      <c r="BU54" s="67" t="s">
        <v>69</v>
      </c>
      <c r="BV54" s="66" t="s">
        <v>70</v>
      </c>
      <c r="BW54" s="66" t="s">
        <v>6</v>
      </c>
      <c r="BX54" s="66" t="s">
        <v>71</v>
      </c>
      <c r="CL54" s="66" t="s">
        <v>3</v>
      </c>
    </row>
    <row r="55" spans="1:91" s="6" customFormat="1" ht="16.5" customHeight="1" x14ac:dyDescent="0.2">
      <c r="A55" s="68" t="s">
        <v>72</v>
      </c>
      <c r="B55" s="69"/>
      <c r="C55" s="70"/>
      <c r="D55" s="253" t="s">
        <v>73</v>
      </c>
      <c r="E55" s="253"/>
      <c r="F55" s="253"/>
      <c r="G55" s="253"/>
      <c r="H55" s="253"/>
      <c r="I55" s="71"/>
      <c r="J55" s="253" t="s">
        <v>74</v>
      </c>
      <c r="K55" s="253"/>
      <c r="L55" s="253"/>
      <c r="M55" s="253"/>
      <c r="N55" s="253"/>
      <c r="O55" s="253"/>
      <c r="P55" s="253"/>
      <c r="Q55" s="253"/>
      <c r="R55" s="253"/>
      <c r="S55" s="253"/>
      <c r="T55" s="253"/>
      <c r="U55" s="253"/>
      <c r="V55" s="253"/>
      <c r="W55" s="253"/>
      <c r="X55" s="253"/>
      <c r="Y55" s="253"/>
      <c r="Z55" s="253"/>
      <c r="AA55" s="253"/>
      <c r="AB55" s="253"/>
      <c r="AC55" s="253"/>
      <c r="AD55" s="253"/>
      <c r="AE55" s="253"/>
      <c r="AF55" s="253"/>
      <c r="AG55" s="251">
        <f>'001 - žst.Katovice'!K32</f>
        <v>0</v>
      </c>
      <c r="AH55" s="252"/>
      <c r="AI55" s="252"/>
      <c r="AJ55" s="252"/>
      <c r="AK55" s="252"/>
      <c r="AL55" s="252"/>
      <c r="AM55" s="252"/>
      <c r="AN55" s="251">
        <f>SUM(AG55,AV55)</f>
        <v>0</v>
      </c>
      <c r="AO55" s="252"/>
      <c r="AP55" s="252"/>
      <c r="AQ55" s="72" t="s">
        <v>75</v>
      </c>
      <c r="AR55" s="69"/>
      <c r="AS55" s="73">
        <f>'001 - žst.Katovice'!K30</f>
        <v>0</v>
      </c>
      <c r="AT55" s="74">
        <f>'001 - žst.Katovice'!K31</f>
        <v>0</v>
      </c>
      <c r="AU55" s="74">
        <v>0</v>
      </c>
      <c r="AV55" s="74">
        <f>ROUND(SUM(AX55:AY55),2)</f>
        <v>0</v>
      </c>
      <c r="AW55" s="75">
        <f>'001 - žst.Katovice'!T82</f>
        <v>0</v>
      </c>
      <c r="AX55" s="74">
        <f>'001 - žst.Katovice'!K35</f>
        <v>0</v>
      </c>
      <c r="AY55" s="74">
        <f>'001 - žst.Katovice'!K36</f>
        <v>0</v>
      </c>
      <c r="AZ55" s="74">
        <f>'001 - žst.Katovice'!K37</f>
        <v>0</v>
      </c>
      <c r="BA55" s="74">
        <f>'001 - žst.Katovice'!K38</f>
        <v>0</v>
      </c>
      <c r="BB55" s="74">
        <f>'001 - žst.Katovice'!F35</f>
        <v>0</v>
      </c>
      <c r="BC55" s="74">
        <f>'001 - žst.Katovice'!F36</f>
        <v>0</v>
      </c>
      <c r="BD55" s="74">
        <f>'001 - žst.Katovice'!F37</f>
        <v>0</v>
      </c>
      <c r="BE55" s="74">
        <f>'001 - žst.Katovice'!F38</f>
        <v>0</v>
      </c>
      <c r="BF55" s="76">
        <f>'001 - žst.Katovice'!F39</f>
        <v>0</v>
      </c>
      <c r="BT55" s="77" t="s">
        <v>76</v>
      </c>
      <c r="BV55" s="77" t="s">
        <v>70</v>
      </c>
      <c r="BW55" s="77" t="s">
        <v>77</v>
      </c>
      <c r="BX55" s="77" t="s">
        <v>6</v>
      </c>
      <c r="CL55" s="77" t="s">
        <v>3</v>
      </c>
      <c r="CM55" s="77" t="s">
        <v>78</v>
      </c>
    </row>
    <row r="56" spans="1:91" s="6" customFormat="1" ht="16.5" customHeight="1" x14ac:dyDescent="0.2">
      <c r="A56" s="68" t="s">
        <v>72</v>
      </c>
      <c r="B56" s="69"/>
      <c r="C56" s="70"/>
      <c r="D56" s="253" t="s">
        <v>79</v>
      </c>
      <c r="E56" s="253"/>
      <c r="F56" s="253"/>
      <c r="G56" s="253"/>
      <c r="H56" s="253"/>
      <c r="I56" s="71"/>
      <c r="J56" s="253" t="s">
        <v>80</v>
      </c>
      <c r="K56" s="253"/>
      <c r="L56" s="253"/>
      <c r="M56" s="253"/>
      <c r="N56" s="253"/>
      <c r="O56" s="253"/>
      <c r="P56" s="253"/>
      <c r="Q56" s="253"/>
      <c r="R56" s="253"/>
      <c r="S56" s="253"/>
      <c r="T56" s="253"/>
      <c r="U56" s="253"/>
      <c r="V56" s="253"/>
      <c r="W56" s="253"/>
      <c r="X56" s="253"/>
      <c r="Y56" s="253"/>
      <c r="Z56" s="253"/>
      <c r="AA56" s="253"/>
      <c r="AB56" s="253"/>
      <c r="AC56" s="253"/>
      <c r="AD56" s="253"/>
      <c r="AE56" s="253"/>
      <c r="AF56" s="253"/>
      <c r="AG56" s="251">
        <f>'002 - žst. Čejetice'!K32</f>
        <v>0</v>
      </c>
      <c r="AH56" s="252"/>
      <c r="AI56" s="252"/>
      <c r="AJ56" s="252"/>
      <c r="AK56" s="252"/>
      <c r="AL56" s="252"/>
      <c r="AM56" s="252"/>
      <c r="AN56" s="251">
        <f>SUM(AG56,AV56)</f>
        <v>0</v>
      </c>
      <c r="AO56" s="252"/>
      <c r="AP56" s="252"/>
      <c r="AQ56" s="72" t="s">
        <v>75</v>
      </c>
      <c r="AR56" s="69"/>
      <c r="AS56" s="73">
        <f>'002 - žst. Čejetice'!K30</f>
        <v>0</v>
      </c>
      <c r="AT56" s="74">
        <f>'002 - žst. Čejetice'!K31</f>
        <v>0</v>
      </c>
      <c r="AU56" s="74">
        <v>0</v>
      </c>
      <c r="AV56" s="74">
        <f>ROUND(SUM(AX56:AY56),2)</f>
        <v>0</v>
      </c>
      <c r="AW56" s="75">
        <f>'002 - žst. Čejetice'!T82</f>
        <v>0</v>
      </c>
      <c r="AX56" s="74">
        <f>'002 - žst. Čejetice'!K35</f>
        <v>0</v>
      </c>
      <c r="AY56" s="74">
        <f>'002 - žst. Čejetice'!K36</f>
        <v>0</v>
      </c>
      <c r="AZ56" s="74">
        <f>'002 - žst. Čejetice'!K37</f>
        <v>0</v>
      </c>
      <c r="BA56" s="74">
        <f>'002 - žst. Čejetice'!K38</f>
        <v>0</v>
      </c>
      <c r="BB56" s="74">
        <f>'002 - žst. Čejetice'!F35</f>
        <v>0</v>
      </c>
      <c r="BC56" s="74">
        <f>'002 - žst. Čejetice'!F36</f>
        <v>0</v>
      </c>
      <c r="BD56" s="74">
        <f>'002 - žst. Čejetice'!F37</f>
        <v>0</v>
      </c>
      <c r="BE56" s="74">
        <f>'002 - žst. Čejetice'!F38</f>
        <v>0</v>
      </c>
      <c r="BF56" s="76">
        <f>'002 - žst. Čejetice'!F39</f>
        <v>0</v>
      </c>
      <c r="BT56" s="77" t="s">
        <v>76</v>
      </c>
      <c r="BV56" s="77" t="s">
        <v>70</v>
      </c>
      <c r="BW56" s="77" t="s">
        <v>81</v>
      </c>
      <c r="BX56" s="77" t="s">
        <v>6</v>
      </c>
      <c r="CL56" s="77" t="s">
        <v>3</v>
      </c>
      <c r="CM56" s="77" t="s">
        <v>78</v>
      </c>
    </row>
    <row r="57" spans="1:91" s="6" customFormat="1" ht="24.75" customHeight="1" x14ac:dyDescent="0.2">
      <c r="A57" s="68" t="s">
        <v>72</v>
      </c>
      <c r="B57" s="69"/>
      <c r="C57" s="70"/>
      <c r="D57" s="253" t="s">
        <v>82</v>
      </c>
      <c r="E57" s="253"/>
      <c r="F57" s="253"/>
      <c r="G57" s="253"/>
      <c r="H57" s="253"/>
      <c r="I57" s="71"/>
      <c r="J57" s="253" t="s">
        <v>83</v>
      </c>
      <c r="K57" s="253"/>
      <c r="L57" s="253"/>
      <c r="M57" s="253"/>
      <c r="N57" s="253"/>
      <c r="O57" s="253"/>
      <c r="P57" s="253"/>
      <c r="Q57" s="253"/>
      <c r="R57" s="253"/>
      <c r="S57" s="253"/>
      <c r="T57" s="253"/>
      <c r="U57" s="253"/>
      <c r="V57" s="253"/>
      <c r="W57" s="253"/>
      <c r="X57" s="253"/>
      <c r="Y57" s="253"/>
      <c r="Z57" s="253"/>
      <c r="AA57" s="253"/>
      <c r="AB57" s="253"/>
      <c r="AC57" s="253"/>
      <c r="AD57" s="253"/>
      <c r="AE57" s="253"/>
      <c r="AF57" s="253"/>
      <c r="AG57" s="251">
        <f>'003 - VRN - žst. Katovice...'!K32</f>
        <v>0</v>
      </c>
      <c r="AH57" s="252"/>
      <c r="AI57" s="252"/>
      <c r="AJ57" s="252"/>
      <c r="AK57" s="252"/>
      <c r="AL57" s="252"/>
      <c r="AM57" s="252"/>
      <c r="AN57" s="251">
        <f>SUM(AG57,AV57)</f>
        <v>0</v>
      </c>
      <c r="AO57" s="252"/>
      <c r="AP57" s="252"/>
      <c r="AQ57" s="72" t="s">
        <v>75</v>
      </c>
      <c r="AR57" s="69"/>
      <c r="AS57" s="78">
        <f>'003 - VRN - žst. Katovice...'!K30</f>
        <v>0</v>
      </c>
      <c r="AT57" s="79">
        <f>'003 - VRN - žst. Katovice...'!K31</f>
        <v>0</v>
      </c>
      <c r="AU57" s="79">
        <v>0</v>
      </c>
      <c r="AV57" s="79">
        <f>ROUND(SUM(AX57:AY57),2)</f>
        <v>0</v>
      </c>
      <c r="AW57" s="80">
        <f>'003 - VRN - žst. Katovice...'!T82</f>
        <v>0</v>
      </c>
      <c r="AX57" s="79">
        <f>'003 - VRN - žst. Katovice...'!K35</f>
        <v>0</v>
      </c>
      <c r="AY57" s="79">
        <f>'003 - VRN - žst. Katovice...'!K36</f>
        <v>0</v>
      </c>
      <c r="AZ57" s="79">
        <f>'003 - VRN - žst. Katovice...'!K37</f>
        <v>0</v>
      </c>
      <c r="BA57" s="79">
        <f>'003 - VRN - žst. Katovice...'!K38</f>
        <v>0</v>
      </c>
      <c r="BB57" s="79">
        <f>'003 - VRN - žst. Katovice...'!F35</f>
        <v>0</v>
      </c>
      <c r="BC57" s="79">
        <f>'003 - VRN - žst. Katovice...'!F36</f>
        <v>0</v>
      </c>
      <c r="BD57" s="79">
        <f>'003 - VRN - žst. Katovice...'!F37</f>
        <v>0</v>
      </c>
      <c r="BE57" s="79">
        <f>'003 - VRN - žst. Katovice...'!F38</f>
        <v>0</v>
      </c>
      <c r="BF57" s="81">
        <f>'003 - VRN - žst. Katovice...'!F39</f>
        <v>0</v>
      </c>
      <c r="BT57" s="77" t="s">
        <v>76</v>
      </c>
      <c r="BV57" s="77" t="s">
        <v>70</v>
      </c>
      <c r="BW57" s="77" t="s">
        <v>84</v>
      </c>
      <c r="BX57" s="77" t="s">
        <v>6</v>
      </c>
      <c r="CL57" s="77" t="s">
        <v>3</v>
      </c>
      <c r="CM57" s="77" t="s">
        <v>78</v>
      </c>
    </row>
    <row r="58" spans="1:91" s="1" customFormat="1" ht="30" customHeight="1" x14ac:dyDescent="0.2">
      <c r="B58" s="28"/>
      <c r="AR58" s="28"/>
    </row>
    <row r="59" spans="1:91" s="1" customFormat="1" ht="6.95" customHeight="1" x14ac:dyDescent="0.2">
      <c r="B59" s="37"/>
      <c r="C59" s="38"/>
      <c r="D59" s="38"/>
      <c r="E59" s="38"/>
      <c r="F59" s="38"/>
      <c r="G59" s="38"/>
      <c r="H59" s="38"/>
      <c r="I59" s="38"/>
      <c r="J59" s="38"/>
      <c r="K59" s="38"/>
      <c r="L59" s="38"/>
      <c r="M59" s="38"/>
      <c r="N59" s="38"/>
      <c r="O59" s="38"/>
      <c r="P59" s="38"/>
      <c r="Q59" s="38"/>
      <c r="R59" s="38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F59" s="38"/>
      <c r="AG59" s="38"/>
      <c r="AH59" s="38"/>
      <c r="AI59" s="38"/>
      <c r="AJ59" s="38"/>
      <c r="AK59" s="38"/>
      <c r="AL59" s="38"/>
      <c r="AM59" s="38"/>
      <c r="AN59" s="38"/>
      <c r="AO59" s="38"/>
      <c r="AP59" s="38"/>
      <c r="AQ59" s="38"/>
      <c r="AR59" s="28"/>
    </row>
  </sheetData>
  <sheetProtection algorithmName="SHA-512" hashValue="vcuOzxP3Fx8qMzv4J0LpSa+yq67EOC7Ia6Z80US9gD9TK7r6ssxtni/JKaZQ1jLWVAegHOLV4BUh1+WuJwSKMQ==" saltValue="iFYT/hPMli5Mp6+n0tTM5A==" spinCount="100000" sheet="1" objects="1" scenarios="1"/>
  <mergeCells count="50">
    <mergeCell ref="AR2:BG2"/>
    <mergeCell ref="AN56:AP56"/>
    <mergeCell ref="AG56:AM56"/>
    <mergeCell ref="D56:H56"/>
    <mergeCell ref="J56:AF56"/>
    <mergeCell ref="L45:AO45"/>
    <mergeCell ref="AM47:AN47"/>
    <mergeCell ref="AM49:AP49"/>
    <mergeCell ref="AS49:AT51"/>
    <mergeCell ref="AM50:AP50"/>
    <mergeCell ref="W33:AE33"/>
    <mergeCell ref="AK33:AO33"/>
    <mergeCell ref="L33:P33"/>
    <mergeCell ref="X35:AB35"/>
    <mergeCell ref="AK35:AO35"/>
    <mergeCell ref="AK31:AO31"/>
    <mergeCell ref="AN57:AP57"/>
    <mergeCell ref="AG57:AM57"/>
    <mergeCell ref="D57:H57"/>
    <mergeCell ref="J57:AF57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W32:AE32"/>
    <mergeCell ref="AK32:AO32"/>
    <mergeCell ref="L32:P32"/>
    <mergeCell ref="BG5:BG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L31:P31"/>
  </mergeCells>
  <hyperlinks>
    <hyperlink ref="A55" location="'001 - žst.Katovice'!C2" display="/" xr:uid="{00000000-0004-0000-0000-000000000000}"/>
    <hyperlink ref="A56" location="'002 - žst. Čejetice'!C2" display="/" xr:uid="{00000000-0004-0000-0000-000001000000}"/>
    <hyperlink ref="A57" location="'003 - VRN - žst. Katovice...'!C2" display="/" xr:uid="{00000000-0004-0000-0000-000002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147"/>
  <sheetViews>
    <sheetView showGridLines="0" workbookViewId="0">
      <selection activeCell="G84" sqref="G84"/>
    </sheetView>
  </sheetViews>
  <sheetFormatPr defaultRowHeight="11.2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15.5" hidden="1" customWidth="1"/>
    <col min="13" max="13" width="9.33203125" customWidth="1"/>
    <col min="14" max="14" width="10.83203125" hidden="1" customWidth="1"/>
    <col min="15" max="15" width="9.33203125" hidden="1"/>
    <col min="16" max="24" width="14.1640625" hidden="1" customWidth="1"/>
    <col min="25" max="25" width="12.33203125" hidden="1" customWidth="1"/>
    <col min="26" max="26" width="16.33203125" customWidth="1"/>
    <col min="27" max="27" width="12.33203125" customWidth="1"/>
    <col min="28" max="28" width="1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 x14ac:dyDescent="0.2">
      <c r="M2" s="260" t="s">
        <v>7</v>
      </c>
      <c r="N2" s="244"/>
      <c r="O2" s="244"/>
      <c r="P2" s="244"/>
      <c r="Q2" s="244"/>
      <c r="R2" s="244"/>
      <c r="S2" s="244"/>
      <c r="T2" s="244"/>
      <c r="U2" s="244"/>
      <c r="V2" s="244"/>
      <c r="W2" s="244"/>
      <c r="X2" s="244"/>
      <c r="Y2" s="244"/>
      <c r="Z2" s="244"/>
      <c r="AT2" s="13" t="s">
        <v>77</v>
      </c>
    </row>
    <row r="3" spans="2:46" ht="6.95" customHeight="1" x14ac:dyDescent="0.2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6"/>
      <c r="AT3" s="13" t="s">
        <v>78</v>
      </c>
    </row>
    <row r="4" spans="2:46" ht="24.95" customHeight="1" x14ac:dyDescent="0.2">
      <c r="B4" s="16"/>
      <c r="D4" s="17" t="s">
        <v>85</v>
      </c>
      <c r="M4" s="16"/>
      <c r="N4" s="82" t="s">
        <v>12</v>
      </c>
      <c r="AT4" s="13" t="s">
        <v>4</v>
      </c>
    </row>
    <row r="5" spans="2:46" ht="6.95" customHeight="1" x14ac:dyDescent="0.2">
      <c r="B5" s="16"/>
      <c r="M5" s="16"/>
    </row>
    <row r="6" spans="2:46" ht="12" customHeight="1" x14ac:dyDescent="0.2">
      <c r="B6" s="16"/>
      <c r="D6" s="23" t="s">
        <v>17</v>
      </c>
      <c r="M6" s="16"/>
    </row>
    <row r="7" spans="2:46" ht="16.5" customHeight="1" x14ac:dyDescent="0.2">
      <c r="B7" s="16"/>
      <c r="E7" s="275" t="str">
        <f>'Rekapitulace stavby'!K6</f>
        <v>Oprava DŘT v ŽST Katovice a ŽST Čejetice</v>
      </c>
      <c r="F7" s="276"/>
      <c r="G7" s="276"/>
      <c r="H7" s="276"/>
      <c r="M7" s="16"/>
    </row>
    <row r="8" spans="2:46" s="1" customFormat="1" ht="12" customHeight="1" x14ac:dyDescent="0.2">
      <c r="B8" s="28"/>
      <c r="D8" s="23" t="s">
        <v>86</v>
      </c>
      <c r="M8" s="28"/>
    </row>
    <row r="9" spans="2:46" s="1" customFormat="1" ht="16.5" customHeight="1" x14ac:dyDescent="0.2">
      <c r="B9" s="28"/>
      <c r="E9" s="261" t="s">
        <v>87</v>
      </c>
      <c r="F9" s="274"/>
      <c r="G9" s="274"/>
      <c r="H9" s="274"/>
      <c r="M9" s="28"/>
    </row>
    <row r="10" spans="2:46" s="1" customFormat="1" x14ac:dyDescent="0.2">
      <c r="B10" s="28"/>
      <c r="M10" s="28"/>
    </row>
    <row r="11" spans="2:46" s="1" customFormat="1" ht="12" customHeight="1" x14ac:dyDescent="0.2">
      <c r="B11" s="28"/>
      <c r="D11" s="23" t="s">
        <v>18</v>
      </c>
      <c r="F11" s="21" t="s">
        <v>3</v>
      </c>
      <c r="I11" s="23" t="s">
        <v>19</v>
      </c>
      <c r="J11" s="21" t="s">
        <v>3</v>
      </c>
      <c r="M11" s="28"/>
    </row>
    <row r="12" spans="2:46" s="1" customFormat="1" ht="12" customHeight="1" x14ac:dyDescent="0.2">
      <c r="B12" s="28"/>
      <c r="D12" s="23" t="s">
        <v>20</v>
      </c>
      <c r="F12" s="21" t="s">
        <v>21</v>
      </c>
      <c r="I12" s="23" t="s">
        <v>22</v>
      </c>
      <c r="J12" s="216" t="str">
        <f>'Rekapitulace stavby'!AN8</f>
        <v>15. 1. 2025</v>
      </c>
      <c r="M12" s="28"/>
    </row>
    <row r="13" spans="2:46" s="1" customFormat="1" ht="10.9" customHeight="1" x14ac:dyDescent="0.2">
      <c r="B13" s="28"/>
      <c r="M13" s="28"/>
    </row>
    <row r="14" spans="2:46" s="1" customFormat="1" ht="12" customHeight="1" x14ac:dyDescent="0.2">
      <c r="B14" s="28"/>
      <c r="D14" s="23" t="s">
        <v>24</v>
      </c>
      <c r="I14" s="23" t="s">
        <v>25</v>
      </c>
      <c r="J14" s="21" t="str">
        <f>IF('Rekapitulace stavby'!AN10="","",'Rekapitulace stavby'!AN10)</f>
        <v/>
      </c>
      <c r="M14" s="28"/>
    </row>
    <row r="15" spans="2:46" s="1" customFormat="1" ht="18" customHeight="1" x14ac:dyDescent="0.2">
      <c r="B15" s="28"/>
      <c r="E15" s="21" t="str">
        <f>IF('Rekapitulace stavby'!E11="","",'Rekapitulace stavby'!E11)</f>
        <v>Správa železnic, státní organizace, Oblastní ředitelství Plzeň</v>
      </c>
      <c r="I15" s="23" t="s">
        <v>26</v>
      </c>
      <c r="J15" s="21" t="str">
        <f>IF('Rekapitulace stavby'!AN11="","",'Rekapitulace stavby'!AN11)</f>
        <v/>
      </c>
      <c r="M15" s="28"/>
    </row>
    <row r="16" spans="2:46" s="1" customFormat="1" ht="6.95" customHeight="1" x14ac:dyDescent="0.2">
      <c r="B16" s="28"/>
      <c r="M16" s="28"/>
    </row>
    <row r="17" spans="2:13" s="1" customFormat="1" ht="12" customHeight="1" x14ac:dyDescent="0.2">
      <c r="B17" s="28"/>
      <c r="D17" s="23" t="s">
        <v>27</v>
      </c>
      <c r="I17" s="23" t="s">
        <v>25</v>
      </c>
      <c r="J17" s="24" t="str">
        <f>'Rekapitulace stavby'!AN13</f>
        <v>Vyplň údaj</v>
      </c>
      <c r="M17" s="28"/>
    </row>
    <row r="18" spans="2:13" s="1" customFormat="1" ht="18" customHeight="1" x14ac:dyDescent="0.2">
      <c r="B18" s="28"/>
      <c r="E18" s="277" t="str">
        <f>'Rekapitulace stavby'!E14</f>
        <v>Vyplň údaj</v>
      </c>
      <c r="F18" s="241"/>
      <c r="G18" s="241"/>
      <c r="H18" s="241"/>
      <c r="I18" s="23" t="s">
        <v>26</v>
      </c>
      <c r="J18" s="24" t="str">
        <f>'Rekapitulace stavby'!AN14</f>
        <v>Vyplň údaj</v>
      </c>
      <c r="M18" s="28"/>
    </row>
    <row r="19" spans="2:13" s="1" customFormat="1" ht="6.95" customHeight="1" x14ac:dyDescent="0.2">
      <c r="B19" s="28"/>
      <c r="M19" s="28"/>
    </row>
    <row r="20" spans="2:13" s="1" customFormat="1" ht="12" customHeight="1" x14ac:dyDescent="0.2">
      <c r="B20" s="28"/>
      <c r="D20" s="23"/>
      <c r="I20" s="23"/>
      <c r="J20" s="21" t="str">
        <f>IF('Rekapitulace stavby'!AN16="","",'Rekapitulace stavby'!AN16)</f>
        <v/>
      </c>
      <c r="M20" s="28"/>
    </row>
    <row r="21" spans="2:13" s="1" customFormat="1" ht="18" customHeight="1" x14ac:dyDescent="0.2">
      <c r="B21" s="28"/>
      <c r="E21" s="21"/>
      <c r="I21" s="23"/>
      <c r="J21" s="21" t="str">
        <f>IF('Rekapitulace stavby'!AN17="","",'Rekapitulace stavby'!AN17)</f>
        <v/>
      </c>
      <c r="M21" s="28"/>
    </row>
    <row r="22" spans="2:13" s="1" customFormat="1" ht="6.95" customHeight="1" x14ac:dyDescent="0.2">
      <c r="B22" s="28"/>
      <c r="M22" s="28"/>
    </row>
    <row r="23" spans="2:13" s="1" customFormat="1" ht="12" customHeight="1" x14ac:dyDescent="0.2">
      <c r="B23" s="28"/>
      <c r="D23" s="23"/>
      <c r="I23" s="23"/>
      <c r="J23" s="21" t="str">
        <f>IF('Rekapitulace stavby'!AN19="","",'Rekapitulace stavby'!AN19)</f>
        <v/>
      </c>
      <c r="M23" s="28"/>
    </row>
    <row r="24" spans="2:13" s="1" customFormat="1" ht="18" customHeight="1" x14ac:dyDescent="0.2">
      <c r="B24" s="28"/>
      <c r="E24" s="21"/>
      <c r="I24" s="23"/>
      <c r="J24" s="21" t="str">
        <f>IF('Rekapitulace stavby'!AN20="","",'Rekapitulace stavby'!AN20)</f>
        <v/>
      </c>
      <c r="M24" s="28"/>
    </row>
    <row r="25" spans="2:13" s="1" customFormat="1" ht="6.95" customHeight="1" x14ac:dyDescent="0.2">
      <c r="B25" s="28"/>
      <c r="M25" s="28"/>
    </row>
    <row r="26" spans="2:13" s="1" customFormat="1" ht="12" customHeight="1" x14ac:dyDescent="0.2">
      <c r="B26" s="28"/>
      <c r="D26" s="23" t="s">
        <v>31</v>
      </c>
      <c r="M26" s="28"/>
    </row>
    <row r="27" spans="2:13" s="7" customFormat="1" ht="16.5" customHeight="1" x14ac:dyDescent="0.2">
      <c r="B27" s="83"/>
      <c r="E27" s="247" t="s">
        <v>3</v>
      </c>
      <c r="F27" s="247"/>
      <c r="G27" s="247"/>
      <c r="H27" s="247"/>
      <c r="M27" s="83"/>
    </row>
    <row r="28" spans="2:13" s="1" customFormat="1" ht="6.95" customHeight="1" x14ac:dyDescent="0.2">
      <c r="B28" s="28"/>
      <c r="M28" s="28"/>
    </row>
    <row r="29" spans="2:13" s="1" customFormat="1" ht="6.95" customHeight="1" x14ac:dyDescent="0.2">
      <c r="B29" s="28"/>
      <c r="D29" s="46"/>
      <c r="E29" s="46"/>
      <c r="F29" s="46"/>
      <c r="G29" s="46"/>
      <c r="H29" s="46"/>
      <c r="I29" s="46"/>
      <c r="J29" s="46"/>
      <c r="K29" s="46"/>
      <c r="L29" s="46"/>
      <c r="M29" s="28"/>
    </row>
    <row r="30" spans="2:13" s="1" customFormat="1" ht="12.75" x14ac:dyDescent="0.2">
      <c r="B30" s="28"/>
      <c r="E30" s="23" t="s">
        <v>88</v>
      </c>
      <c r="K30" s="84">
        <f>I61</f>
        <v>0</v>
      </c>
      <c r="M30" s="28"/>
    </row>
    <row r="31" spans="2:13" s="1" customFormat="1" ht="12.75" x14ac:dyDescent="0.2">
      <c r="B31" s="28"/>
      <c r="E31" s="23" t="s">
        <v>89</v>
      </c>
      <c r="K31" s="84">
        <f>J61</f>
        <v>0</v>
      </c>
      <c r="M31" s="28"/>
    </row>
    <row r="32" spans="2:13" s="1" customFormat="1" ht="25.35" customHeight="1" x14ac:dyDescent="0.2">
      <c r="B32" s="28"/>
      <c r="D32" s="85" t="s">
        <v>32</v>
      </c>
      <c r="K32" s="59">
        <f>ROUND(K82, 2)</f>
        <v>0</v>
      </c>
      <c r="M32" s="28"/>
    </row>
    <row r="33" spans="2:13" s="1" customFormat="1" ht="6.95" customHeight="1" x14ac:dyDescent="0.2">
      <c r="B33" s="28"/>
      <c r="D33" s="46"/>
      <c r="E33" s="46"/>
      <c r="F33" s="46"/>
      <c r="G33" s="46"/>
      <c r="H33" s="46"/>
      <c r="I33" s="46"/>
      <c r="J33" s="46"/>
      <c r="K33" s="46"/>
      <c r="L33" s="46"/>
      <c r="M33" s="28"/>
    </row>
    <row r="34" spans="2:13" s="1" customFormat="1" ht="14.45" customHeight="1" x14ac:dyDescent="0.2">
      <c r="B34" s="28"/>
      <c r="F34" s="31" t="s">
        <v>34</v>
      </c>
      <c r="I34" s="31" t="s">
        <v>33</v>
      </c>
      <c r="K34" s="31" t="s">
        <v>35</v>
      </c>
      <c r="M34" s="28"/>
    </row>
    <row r="35" spans="2:13" s="1" customFormat="1" ht="14.45" customHeight="1" x14ac:dyDescent="0.2">
      <c r="B35" s="28"/>
      <c r="D35" s="48" t="s">
        <v>36</v>
      </c>
      <c r="E35" s="23" t="s">
        <v>37</v>
      </c>
      <c r="F35" s="84">
        <f>ROUND((SUM(BE82:BE146)),  2)</f>
        <v>0</v>
      </c>
      <c r="I35" s="86">
        <v>0.21</v>
      </c>
      <c r="K35" s="84">
        <f>ROUND(((SUM(BE82:BE146))*I35),  2)</f>
        <v>0</v>
      </c>
      <c r="M35" s="28"/>
    </row>
    <row r="36" spans="2:13" s="1" customFormat="1" ht="14.45" customHeight="1" x14ac:dyDescent="0.2">
      <c r="B36" s="28"/>
      <c r="E36" s="23" t="s">
        <v>38</v>
      </c>
      <c r="F36" s="84">
        <f>ROUND((SUM(BF82:BF146)),  2)</f>
        <v>0</v>
      </c>
      <c r="I36" s="86">
        <v>0.12</v>
      </c>
      <c r="K36" s="84">
        <f>ROUND(((SUM(BF82:BF146))*I36),  2)</f>
        <v>0</v>
      </c>
      <c r="M36" s="28"/>
    </row>
    <row r="37" spans="2:13" s="1" customFormat="1" ht="14.45" hidden="1" customHeight="1" x14ac:dyDescent="0.2">
      <c r="B37" s="28"/>
      <c r="E37" s="23" t="s">
        <v>39</v>
      </c>
      <c r="F37" s="84">
        <f>ROUND((SUM(BG82:BG146)),  2)</f>
        <v>0</v>
      </c>
      <c r="I37" s="86">
        <v>0.21</v>
      </c>
      <c r="K37" s="84">
        <f>0</f>
        <v>0</v>
      </c>
      <c r="M37" s="28"/>
    </row>
    <row r="38" spans="2:13" s="1" customFormat="1" ht="14.45" hidden="1" customHeight="1" x14ac:dyDescent="0.2">
      <c r="B38" s="28"/>
      <c r="E38" s="23" t="s">
        <v>40</v>
      </c>
      <c r="F38" s="84">
        <f>ROUND((SUM(BH82:BH146)),  2)</f>
        <v>0</v>
      </c>
      <c r="I38" s="86">
        <v>0.12</v>
      </c>
      <c r="K38" s="84">
        <f>0</f>
        <v>0</v>
      </c>
      <c r="M38" s="28"/>
    </row>
    <row r="39" spans="2:13" s="1" customFormat="1" ht="14.45" hidden="1" customHeight="1" x14ac:dyDescent="0.2">
      <c r="B39" s="28"/>
      <c r="E39" s="23" t="s">
        <v>41</v>
      </c>
      <c r="F39" s="84">
        <f>ROUND((SUM(BI82:BI146)),  2)</f>
        <v>0</v>
      </c>
      <c r="I39" s="86">
        <v>0</v>
      </c>
      <c r="K39" s="84">
        <f>0</f>
        <v>0</v>
      </c>
      <c r="M39" s="28"/>
    </row>
    <row r="40" spans="2:13" s="1" customFormat="1" ht="6.95" customHeight="1" x14ac:dyDescent="0.2">
      <c r="B40" s="28"/>
      <c r="M40" s="28"/>
    </row>
    <row r="41" spans="2:13" s="1" customFormat="1" ht="25.35" customHeight="1" x14ac:dyDescent="0.2">
      <c r="B41" s="28"/>
      <c r="C41" s="87"/>
      <c r="D41" s="88" t="s">
        <v>42</v>
      </c>
      <c r="E41" s="50"/>
      <c r="F41" s="50"/>
      <c r="G41" s="89" t="s">
        <v>43</v>
      </c>
      <c r="H41" s="90" t="s">
        <v>44</v>
      </c>
      <c r="I41" s="50"/>
      <c r="J41" s="50"/>
      <c r="K41" s="91">
        <f>SUM(K32:K39)</f>
        <v>0</v>
      </c>
      <c r="L41" s="92"/>
      <c r="M41" s="28"/>
    </row>
    <row r="42" spans="2:13" s="1" customFormat="1" ht="14.45" customHeight="1" x14ac:dyDescent="0.2">
      <c r="B42" s="37"/>
      <c r="C42" s="38"/>
      <c r="D42" s="38"/>
      <c r="E42" s="38"/>
      <c r="F42" s="38"/>
      <c r="G42" s="38"/>
      <c r="H42" s="38"/>
      <c r="I42" s="38"/>
      <c r="J42" s="38"/>
      <c r="K42" s="38"/>
      <c r="L42" s="38"/>
      <c r="M42" s="28"/>
    </row>
    <row r="46" spans="2:13" s="1" customFormat="1" ht="6.95" customHeight="1" x14ac:dyDescent="0.2"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40"/>
      <c r="M46" s="28"/>
    </row>
    <row r="47" spans="2:13" s="1" customFormat="1" ht="24.95" customHeight="1" x14ac:dyDescent="0.2">
      <c r="B47" s="28"/>
      <c r="C47" s="17" t="s">
        <v>90</v>
      </c>
      <c r="M47" s="28"/>
    </row>
    <row r="48" spans="2:13" s="1" customFormat="1" ht="6.95" customHeight="1" x14ac:dyDescent="0.2">
      <c r="B48" s="28"/>
      <c r="M48" s="28"/>
    </row>
    <row r="49" spans="2:47" s="1" customFormat="1" ht="12" customHeight="1" x14ac:dyDescent="0.2">
      <c r="B49" s="28"/>
      <c r="C49" s="23" t="s">
        <v>17</v>
      </c>
      <c r="M49" s="28"/>
    </row>
    <row r="50" spans="2:47" s="1" customFormat="1" ht="16.5" customHeight="1" x14ac:dyDescent="0.2">
      <c r="B50" s="28"/>
      <c r="E50" s="275" t="str">
        <f>E7</f>
        <v>Oprava DŘT v ŽST Katovice a ŽST Čejetice</v>
      </c>
      <c r="F50" s="276"/>
      <c r="G50" s="276"/>
      <c r="H50" s="276"/>
      <c r="M50" s="28"/>
    </row>
    <row r="51" spans="2:47" s="1" customFormat="1" ht="12" customHeight="1" x14ac:dyDescent="0.2">
      <c r="B51" s="28"/>
      <c r="C51" s="23" t="s">
        <v>86</v>
      </c>
      <c r="M51" s="28"/>
    </row>
    <row r="52" spans="2:47" s="1" customFormat="1" ht="16.5" customHeight="1" x14ac:dyDescent="0.2">
      <c r="B52" s="28"/>
      <c r="E52" s="261" t="str">
        <f>E9</f>
        <v>001 - žst.Katovice</v>
      </c>
      <c r="F52" s="274"/>
      <c r="G52" s="274"/>
      <c r="H52" s="274"/>
      <c r="M52" s="28"/>
    </row>
    <row r="53" spans="2:47" s="1" customFormat="1" ht="6.95" customHeight="1" x14ac:dyDescent="0.2">
      <c r="B53" s="28"/>
      <c r="M53" s="28"/>
    </row>
    <row r="54" spans="2:47" s="1" customFormat="1" ht="12" customHeight="1" x14ac:dyDescent="0.2">
      <c r="B54" s="28"/>
      <c r="C54" s="23" t="s">
        <v>20</v>
      </c>
      <c r="F54" s="21" t="str">
        <f>F12</f>
        <v xml:space="preserve"> </v>
      </c>
      <c r="I54" s="23" t="s">
        <v>22</v>
      </c>
      <c r="J54" s="45" t="str">
        <f>IF(J12="","",J12)</f>
        <v>15. 1. 2025</v>
      </c>
      <c r="M54" s="28"/>
    </row>
    <row r="55" spans="2:47" s="1" customFormat="1" ht="6.95" customHeight="1" x14ac:dyDescent="0.2">
      <c r="B55" s="28"/>
      <c r="M55" s="28"/>
    </row>
    <row r="56" spans="2:47" s="1" customFormat="1" ht="15.2" customHeight="1" x14ac:dyDescent="0.2">
      <c r="B56" s="28"/>
      <c r="C56" s="23" t="s">
        <v>24</v>
      </c>
      <c r="F56" s="21" t="str">
        <f>E15</f>
        <v>Správa železnic, státní organizace, Oblastní ředitelství Plzeň</v>
      </c>
      <c r="I56" s="23" t="s">
        <v>29</v>
      </c>
      <c r="J56" s="26">
        <f>E21</f>
        <v>0</v>
      </c>
      <c r="M56" s="28"/>
    </row>
    <row r="57" spans="2:47" s="1" customFormat="1" ht="15.2" customHeight="1" x14ac:dyDescent="0.2">
      <c r="B57" s="28"/>
      <c r="C57" s="23" t="s">
        <v>27</v>
      </c>
      <c r="F57" s="21" t="str">
        <f>IF(E18="","",E18)</f>
        <v>Vyplň údaj</v>
      </c>
      <c r="I57" s="23" t="s">
        <v>30</v>
      </c>
      <c r="J57" s="26">
        <f>E24</f>
        <v>0</v>
      </c>
      <c r="M57" s="28"/>
    </row>
    <row r="58" spans="2:47" s="1" customFormat="1" ht="10.35" customHeight="1" x14ac:dyDescent="0.2">
      <c r="B58" s="28"/>
      <c r="M58" s="28"/>
    </row>
    <row r="59" spans="2:47" s="1" customFormat="1" ht="29.25" customHeight="1" x14ac:dyDescent="0.2">
      <c r="B59" s="28"/>
      <c r="C59" s="93" t="s">
        <v>91</v>
      </c>
      <c r="D59" s="87"/>
      <c r="E59" s="87"/>
      <c r="F59" s="87"/>
      <c r="G59" s="87"/>
      <c r="H59" s="87"/>
      <c r="I59" s="94" t="s">
        <v>92</v>
      </c>
      <c r="J59" s="94" t="s">
        <v>93</v>
      </c>
      <c r="K59" s="94" t="s">
        <v>94</v>
      </c>
      <c r="L59" s="87"/>
      <c r="M59" s="28"/>
    </row>
    <row r="60" spans="2:47" s="1" customFormat="1" ht="10.35" customHeight="1" x14ac:dyDescent="0.2">
      <c r="B60" s="28"/>
      <c r="M60" s="28"/>
    </row>
    <row r="61" spans="2:47" s="1" customFormat="1" ht="22.9" customHeight="1" x14ac:dyDescent="0.2">
      <c r="B61" s="28"/>
      <c r="C61" s="95" t="s">
        <v>66</v>
      </c>
      <c r="I61" s="59">
        <f>Q82</f>
        <v>0</v>
      </c>
      <c r="J61" s="59">
        <f>R82</f>
        <v>0</v>
      </c>
      <c r="K61" s="59">
        <f>K82</f>
        <v>0</v>
      </c>
      <c r="M61" s="28"/>
      <c r="AU61" s="13" t="s">
        <v>95</v>
      </c>
    </row>
    <row r="62" spans="2:47" s="8" customFormat="1" ht="24.95" customHeight="1" x14ac:dyDescent="0.2">
      <c r="B62" s="96"/>
      <c r="D62" s="97" t="s">
        <v>96</v>
      </c>
      <c r="E62" s="98"/>
      <c r="F62" s="98"/>
      <c r="G62" s="98"/>
      <c r="H62" s="98"/>
      <c r="I62" s="99">
        <f>Q83</f>
        <v>0</v>
      </c>
      <c r="J62" s="99">
        <f>R83</f>
        <v>0</v>
      </c>
      <c r="K62" s="99">
        <f>K83</f>
        <v>0</v>
      </c>
      <c r="M62" s="96"/>
    </row>
    <row r="63" spans="2:47" s="1" customFormat="1" ht="21.75" customHeight="1" x14ac:dyDescent="0.2">
      <c r="B63" s="28"/>
      <c r="M63" s="28"/>
    </row>
    <row r="64" spans="2:47" s="1" customFormat="1" ht="6.95" customHeight="1" x14ac:dyDescent="0.2">
      <c r="B64" s="37"/>
      <c r="C64" s="38"/>
      <c r="D64" s="38"/>
      <c r="E64" s="38"/>
      <c r="F64" s="38"/>
      <c r="G64" s="38"/>
      <c r="H64" s="38"/>
      <c r="I64" s="38"/>
      <c r="J64" s="38"/>
      <c r="K64" s="38"/>
      <c r="L64" s="38"/>
      <c r="M64" s="28"/>
    </row>
    <row r="68" spans="2:13" s="1" customFormat="1" ht="6.95" customHeight="1" x14ac:dyDescent="0.2">
      <c r="B68" s="39"/>
      <c r="C68" s="40"/>
      <c r="D68" s="40"/>
      <c r="E68" s="40"/>
      <c r="F68" s="40"/>
      <c r="G68" s="40"/>
      <c r="H68" s="40"/>
      <c r="I68" s="40"/>
      <c r="J68" s="40"/>
      <c r="K68" s="40"/>
      <c r="L68" s="40"/>
      <c r="M68" s="28"/>
    </row>
    <row r="69" spans="2:13" s="1" customFormat="1" ht="24.95" customHeight="1" x14ac:dyDescent="0.2">
      <c r="B69" s="28"/>
      <c r="C69" s="17" t="s">
        <v>97</v>
      </c>
      <c r="M69" s="28"/>
    </row>
    <row r="70" spans="2:13" s="1" customFormat="1" ht="6.95" customHeight="1" x14ac:dyDescent="0.2">
      <c r="B70" s="28"/>
      <c r="M70" s="28"/>
    </row>
    <row r="71" spans="2:13" s="1" customFormat="1" ht="12" customHeight="1" x14ac:dyDescent="0.2">
      <c r="B71" s="28"/>
      <c r="C71" s="23" t="s">
        <v>17</v>
      </c>
      <c r="M71" s="28"/>
    </row>
    <row r="72" spans="2:13" s="1" customFormat="1" ht="16.5" customHeight="1" x14ac:dyDescent="0.2">
      <c r="B72" s="28"/>
      <c r="E72" s="275" t="str">
        <f>E7</f>
        <v>Oprava DŘT v ŽST Katovice a ŽST Čejetice</v>
      </c>
      <c r="F72" s="276"/>
      <c r="G72" s="276"/>
      <c r="H72" s="276"/>
      <c r="M72" s="28"/>
    </row>
    <row r="73" spans="2:13" s="1" customFormat="1" ht="12" customHeight="1" x14ac:dyDescent="0.2">
      <c r="B73" s="28"/>
      <c r="C73" s="23" t="s">
        <v>86</v>
      </c>
      <c r="M73" s="28"/>
    </row>
    <row r="74" spans="2:13" s="1" customFormat="1" ht="16.5" customHeight="1" x14ac:dyDescent="0.2">
      <c r="B74" s="28"/>
      <c r="E74" s="261" t="str">
        <f>E9</f>
        <v>001 - žst.Katovice</v>
      </c>
      <c r="F74" s="274"/>
      <c r="G74" s="274"/>
      <c r="H74" s="274"/>
      <c r="M74" s="28"/>
    </row>
    <row r="75" spans="2:13" s="1" customFormat="1" ht="6.95" customHeight="1" x14ac:dyDescent="0.2">
      <c r="B75" s="28"/>
      <c r="M75" s="28"/>
    </row>
    <row r="76" spans="2:13" s="1" customFormat="1" ht="12" customHeight="1" x14ac:dyDescent="0.2">
      <c r="B76" s="28"/>
      <c r="C76" s="23" t="s">
        <v>20</v>
      </c>
      <c r="F76" s="21" t="str">
        <f>F12</f>
        <v xml:space="preserve"> </v>
      </c>
      <c r="I76" s="23" t="s">
        <v>22</v>
      </c>
      <c r="J76" s="45" t="str">
        <f>IF(J12="","",J12)</f>
        <v>15. 1. 2025</v>
      </c>
      <c r="M76" s="28"/>
    </row>
    <row r="77" spans="2:13" s="1" customFormat="1" ht="6.95" customHeight="1" x14ac:dyDescent="0.2">
      <c r="B77" s="28"/>
      <c r="M77" s="28"/>
    </row>
    <row r="78" spans="2:13" s="1" customFormat="1" ht="15.2" customHeight="1" x14ac:dyDescent="0.2">
      <c r="B78" s="28"/>
      <c r="C78" s="23" t="s">
        <v>24</v>
      </c>
      <c r="F78" s="21" t="str">
        <f>E15</f>
        <v>Správa železnic, státní organizace, Oblastní ředitelství Plzeň</v>
      </c>
      <c r="I78" s="23" t="s">
        <v>29</v>
      </c>
      <c r="J78" s="26">
        <f>E21</f>
        <v>0</v>
      </c>
      <c r="M78" s="28"/>
    </row>
    <row r="79" spans="2:13" s="1" customFormat="1" ht="15.2" customHeight="1" x14ac:dyDescent="0.2">
      <c r="B79" s="28"/>
      <c r="C79" s="23" t="s">
        <v>27</v>
      </c>
      <c r="F79" s="21" t="str">
        <f>IF(E18="","",E18)</f>
        <v>Vyplň údaj</v>
      </c>
      <c r="I79" s="23" t="s">
        <v>30</v>
      </c>
      <c r="J79" s="26">
        <f>E24</f>
        <v>0</v>
      </c>
      <c r="M79" s="28"/>
    </row>
    <row r="80" spans="2:13" s="1" customFormat="1" ht="10.35" customHeight="1" x14ac:dyDescent="0.2">
      <c r="B80" s="28"/>
      <c r="M80" s="28"/>
    </row>
    <row r="81" spans="2:65" s="9" customFormat="1" ht="29.25" customHeight="1" x14ac:dyDescent="0.2">
      <c r="B81" s="100"/>
      <c r="C81" s="217" t="s">
        <v>98</v>
      </c>
      <c r="D81" s="218" t="s">
        <v>51</v>
      </c>
      <c r="E81" s="218" t="s">
        <v>47</v>
      </c>
      <c r="F81" s="218" t="s">
        <v>48</v>
      </c>
      <c r="G81" s="218" t="s">
        <v>99</v>
      </c>
      <c r="H81" s="218" t="s">
        <v>100</v>
      </c>
      <c r="I81" s="218" t="s">
        <v>101</v>
      </c>
      <c r="J81" s="218" t="s">
        <v>102</v>
      </c>
      <c r="K81" s="218" t="s">
        <v>94</v>
      </c>
      <c r="L81" s="219" t="s">
        <v>103</v>
      </c>
      <c r="M81" s="100"/>
      <c r="N81" s="52" t="s">
        <v>3</v>
      </c>
      <c r="O81" s="53" t="s">
        <v>36</v>
      </c>
      <c r="P81" s="53" t="s">
        <v>104</v>
      </c>
      <c r="Q81" s="53" t="s">
        <v>105</v>
      </c>
      <c r="R81" s="53" t="s">
        <v>106</v>
      </c>
      <c r="S81" s="53" t="s">
        <v>107</v>
      </c>
      <c r="T81" s="53" t="s">
        <v>108</v>
      </c>
      <c r="U81" s="53" t="s">
        <v>109</v>
      </c>
      <c r="V81" s="53" t="s">
        <v>110</v>
      </c>
      <c r="W81" s="53" t="s">
        <v>111</v>
      </c>
      <c r="X81" s="54" t="s">
        <v>112</v>
      </c>
    </row>
    <row r="82" spans="2:65" s="1" customFormat="1" ht="22.9" customHeight="1" x14ac:dyDescent="0.25">
      <c r="B82" s="28"/>
      <c r="C82" s="57" t="s">
        <v>113</v>
      </c>
      <c r="K82" s="220">
        <f>BK82</f>
        <v>0</v>
      </c>
      <c r="M82" s="28"/>
      <c r="N82" s="55"/>
      <c r="O82" s="46"/>
      <c r="P82" s="46"/>
      <c r="Q82" s="101">
        <f>Q83</f>
        <v>0</v>
      </c>
      <c r="R82" s="101">
        <f>R83</f>
        <v>0</v>
      </c>
      <c r="S82" s="46"/>
      <c r="T82" s="102">
        <f>T83</f>
        <v>0</v>
      </c>
      <c r="U82" s="46"/>
      <c r="V82" s="102">
        <f>V83</f>
        <v>0</v>
      </c>
      <c r="W82" s="46"/>
      <c r="X82" s="103">
        <f>X83</f>
        <v>0</v>
      </c>
      <c r="AT82" s="13" t="s">
        <v>67</v>
      </c>
      <c r="AU82" s="13" t="s">
        <v>95</v>
      </c>
      <c r="BK82" s="104">
        <f>BK83</f>
        <v>0</v>
      </c>
    </row>
    <row r="83" spans="2:65" s="10" customFormat="1" ht="25.9" customHeight="1" x14ac:dyDescent="0.2">
      <c r="B83" s="105"/>
      <c r="D83" s="106" t="s">
        <v>67</v>
      </c>
      <c r="E83" s="221" t="s">
        <v>114</v>
      </c>
      <c r="F83" s="221" t="s">
        <v>115</v>
      </c>
      <c r="K83" s="222">
        <f>BK83</f>
        <v>0</v>
      </c>
      <c r="M83" s="105"/>
      <c r="N83" s="107"/>
      <c r="Q83" s="108">
        <f>SUM(Q84:Q146)</f>
        <v>0</v>
      </c>
      <c r="R83" s="108">
        <f>SUM(R84:R146)</f>
        <v>0</v>
      </c>
      <c r="T83" s="109">
        <f>SUM(T84:T146)</f>
        <v>0</v>
      </c>
      <c r="V83" s="109">
        <f>SUM(V84:V146)</f>
        <v>0</v>
      </c>
      <c r="X83" s="110">
        <f>SUM(X84:X146)</f>
        <v>0</v>
      </c>
      <c r="AR83" s="106" t="s">
        <v>116</v>
      </c>
      <c r="AT83" s="111" t="s">
        <v>67</v>
      </c>
      <c r="AU83" s="111" t="s">
        <v>68</v>
      </c>
      <c r="AY83" s="106" t="s">
        <v>117</v>
      </c>
      <c r="BK83" s="112">
        <f>SUM(BK84:BK146)</f>
        <v>0</v>
      </c>
    </row>
    <row r="84" spans="2:65" s="1" customFormat="1" ht="24.2" customHeight="1" x14ac:dyDescent="0.2">
      <c r="B84" s="28"/>
      <c r="C84" s="223" t="s">
        <v>76</v>
      </c>
      <c r="D84" s="223" t="s">
        <v>118</v>
      </c>
      <c r="E84" s="224" t="s">
        <v>119</v>
      </c>
      <c r="F84" s="225" t="s">
        <v>120</v>
      </c>
      <c r="G84" s="226" t="s">
        <v>121</v>
      </c>
      <c r="H84" s="227">
        <v>1</v>
      </c>
      <c r="I84" s="113"/>
      <c r="J84" s="113"/>
      <c r="K84" s="228">
        <f t="shared" ref="K84:K115" si="0">ROUND(P84*H84,2)</f>
        <v>0</v>
      </c>
      <c r="L84" s="225" t="s">
        <v>122</v>
      </c>
      <c r="M84" s="28"/>
      <c r="N84" s="114" t="s">
        <v>3</v>
      </c>
      <c r="O84" s="115" t="s">
        <v>37</v>
      </c>
      <c r="P84" s="116">
        <f t="shared" ref="P84:P115" si="1">I84+J84</f>
        <v>0</v>
      </c>
      <c r="Q84" s="116">
        <f t="shared" ref="Q84:Q115" si="2">ROUND(I84*H84,2)</f>
        <v>0</v>
      </c>
      <c r="R84" s="116">
        <f t="shared" ref="R84:R115" si="3">ROUND(J84*H84,2)</f>
        <v>0</v>
      </c>
      <c r="T84" s="117">
        <f t="shared" ref="T84:T115" si="4">S84*H84</f>
        <v>0</v>
      </c>
      <c r="U84" s="117">
        <v>0</v>
      </c>
      <c r="V84" s="117">
        <f t="shared" ref="V84:V115" si="5">U84*H84</f>
        <v>0</v>
      </c>
      <c r="W84" s="117">
        <v>0</v>
      </c>
      <c r="X84" s="118">
        <f t="shared" ref="X84:X115" si="6">W84*H84</f>
        <v>0</v>
      </c>
      <c r="AR84" s="119" t="s">
        <v>123</v>
      </c>
      <c r="AT84" s="119" t="s">
        <v>118</v>
      </c>
      <c r="AU84" s="119" t="s">
        <v>76</v>
      </c>
      <c r="AY84" s="13" t="s">
        <v>117</v>
      </c>
      <c r="BE84" s="120">
        <f t="shared" ref="BE84:BE115" si="7">IF(O84="základní",K84,0)</f>
        <v>0</v>
      </c>
      <c r="BF84" s="120">
        <f t="shared" ref="BF84:BF115" si="8">IF(O84="snížená",K84,0)</f>
        <v>0</v>
      </c>
      <c r="BG84" s="120">
        <f t="shared" ref="BG84:BG115" si="9">IF(O84="zákl. přenesená",K84,0)</f>
        <v>0</v>
      </c>
      <c r="BH84" s="120">
        <f t="shared" ref="BH84:BH115" si="10">IF(O84="sníž. přenesená",K84,0)</f>
        <v>0</v>
      </c>
      <c r="BI84" s="120">
        <f t="shared" ref="BI84:BI115" si="11">IF(O84="nulová",K84,0)</f>
        <v>0</v>
      </c>
      <c r="BJ84" s="13" t="s">
        <v>76</v>
      </c>
      <c r="BK84" s="120">
        <f t="shared" ref="BK84:BK115" si="12">ROUND(P84*H84,2)</f>
        <v>0</v>
      </c>
      <c r="BL84" s="13" t="s">
        <v>123</v>
      </c>
      <c r="BM84" s="119" t="s">
        <v>124</v>
      </c>
    </row>
    <row r="85" spans="2:65" s="1" customFormat="1" ht="24.2" customHeight="1" x14ac:dyDescent="0.2">
      <c r="B85" s="28"/>
      <c r="C85" s="223" t="s">
        <v>78</v>
      </c>
      <c r="D85" s="223" t="s">
        <v>118</v>
      </c>
      <c r="E85" s="224" t="s">
        <v>125</v>
      </c>
      <c r="F85" s="225" t="s">
        <v>126</v>
      </c>
      <c r="G85" s="226" t="s">
        <v>121</v>
      </c>
      <c r="H85" s="227">
        <v>1</v>
      </c>
      <c r="I85" s="113"/>
      <c r="J85" s="113"/>
      <c r="K85" s="228">
        <f t="shared" si="0"/>
        <v>0</v>
      </c>
      <c r="L85" s="225" t="s">
        <v>122</v>
      </c>
      <c r="M85" s="28"/>
      <c r="N85" s="114" t="s">
        <v>3</v>
      </c>
      <c r="O85" s="115" t="s">
        <v>37</v>
      </c>
      <c r="P85" s="116">
        <f t="shared" si="1"/>
        <v>0</v>
      </c>
      <c r="Q85" s="116">
        <f t="shared" si="2"/>
        <v>0</v>
      </c>
      <c r="R85" s="116">
        <f t="shared" si="3"/>
        <v>0</v>
      </c>
      <c r="T85" s="117">
        <f t="shared" si="4"/>
        <v>0</v>
      </c>
      <c r="U85" s="117">
        <v>0</v>
      </c>
      <c r="V85" s="117">
        <f t="shared" si="5"/>
        <v>0</v>
      </c>
      <c r="W85" s="117">
        <v>0</v>
      </c>
      <c r="X85" s="118">
        <f t="shared" si="6"/>
        <v>0</v>
      </c>
      <c r="AR85" s="119" t="s">
        <v>123</v>
      </c>
      <c r="AT85" s="119" t="s">
        <v>118</v>
      </c>
      <c r="AU85" s="119" t="s">
        <v>76</v>
      </c>
      <c r="AY85" s="13" t="s">
        <v>117</v>
      </c>
      <c r="BE85" s="120">
        <f t="shared" si="7"/>
        <v>0</v>
      </c>
      <c r="BF85" s="120">
        <f t="shared" si="8"/>
        <v>0</v>
      </c>
      <c r="BG85" s="120">
        <f t="shared" si="9"/>
        <v>0</v>
      </c>
      <c r="BH85" s="120">
        <f t="shared" si="10"/>
        <v>0</v>
      </c>
      <c r="BI85" s="120">
        <f t="shared" si="11"/>
        <v>0</v>
      </c>
      <c r="BJ85" s="13" t="s">
        <v>76</v>
      </c>
      <c r="BK85" s="120">
        <f t="shared" si="12"/>
        <v>0</v>
      </c>
      <c r="BL85" s="13" t="s">
        <v>123</v>
      </c>
      <c r="BM85" s="119" t="s">
        <v>127</v>
      </c>
    </row>
    <row r="86" spans="2:65" s="1" customFormat="1" ht="24.2" customHeight="1" x14ac:dyDescent="0.2">
      <c r="B86" s="28"/>
      <c r="C86" s="223" t="s">
        <v>128</v>
      </c>
      <c r="D86" s="223" t="s">
        <v>118</v>
      </c>
      <c r="E86" s="224" t="s">
        <v>129</v>
      </c>
      <c r="F86" s="225" t="s">
        <v>130</v>
      </c>
      <c r="G86" s="226" t="s">
        <v>121</v>
      </c>
      <c r="H86" s="227">
        <v>1</v>
      </c>
      <c r="I86" s="113"/>
      <c r="J86" s="113"/>
      <c r="K86" s="228">
        <f t="shared" si="0"/>
        <v>0</v>
      </c>
      <c r="L86" s="225" t="s">
        <v>122</v>
      </c>
      <c r="M86" s="28"/>
      <c r="N86" s="114" t="s">
        <v>3</v>
      </c>
      <c r="O86" s="115" t="s">
        <v>37</v>
      </c>
      <c r="P86" s="116">
        <f t="shared" si="1"/>
        <v>0</v>
      </c>
      <c r="Q86" s="116">
        <f t="shared" si="2"/>
        <v>0</v>
      </c>
      <c r="R86" s="116">
        <f t="shared" si="3"/>
        <v>0</v>
      </c>
      <c r="T86" s="117">
        <f t="shared" si="4"/>
        <v>0</v>
      </c>
      <c r="U86" s="117">
        <v>0</v>
      </c>
      <c r="V86" s="117">
        <f t="shared" si="5"/>
        <v>0</v>
      </c>
      <c r="W86" s="117">
        <v>0</v>
      </c>
      <c r="X86" s="118">
        <f t="shared" si="6"/>
        <v>0</v>
      </c>
      <c r="AR86" s="119" t="s">
        <v>123</v>
      </c>
      <c r="AT86" s="119" t="s">
        <v>118</v>
      </c>
      <c r="AU86" s="119" t="s">
        <v>76</v>
      </c>
      <c r="AY86" s="13" t="s">
        <v>117</v>
      </c>
      <c r="BE86" s="120">
        <f t="shared" si="7"/>
        <v>0</v>
      </c>
      <c r="BF86" s="120">
        <f t="shared" si="8"/>
        <v>0</v>
      </c>
      <c r="BG86" s="120">
        <f t="shared" si="9"/>
        <v>0</v>
      </c>
      <c r="BH86" s="120">
        <f t="shared" si="10"/>
        <v>0</v>
      </c>
      <c r="BI86" s="120">
        <f t="shared" si="11"/>
        <v>0</v>
      </c>
      <c r="BJ86" s="13" t="s">
        <v>76</v>
      </c>
      <c r="BK86" s="120">
        <f t="shared" si="12"/>
        <v>0</v>
      </c>
      <c r="BL86" s="13" t="s">
        <v>123</v>
      </c>
      <c r="BM86" s="119" t="s">
        <v>131</v>
      </c>
    </row>
    <row r="87" spans="2:65" s="1" customFormat="1" ht="24" x14ac:dyDescent="0.2">
      <c r="B87" s="28"/>
      <c r="C87" s="223" t="s">
        <v>116</v>
      </c>
      <c r="D87" s="223" t="s">
        <v>118</v>
      </c>
      <c r="E87" s="224" t="s">
        <v>132</v>
      </c>
      <c r="F87" s="225" t="s">
        <v>133</v>
      </c>
      <c r="G87" s="226" t="s">
        <v>121</v>
      </c>
      <c r="H87" s="227">
        <v>1</v>
      </c>
      <c r="I87" s="113"/>
      <c r="J87" s="113"/>
      <c r="K87" s="228">
        <f t="shared" si="0"/>
        <v>0</v>
      </c>
      <c r="L87" s="225" t="s">
        <v>122</v>
      </c>
      <c r="M87" s="28"/>
      <c r="N87" s="114" t="s">
        <v>3</v>
      </c>
      <c r="O87" s="115" t="s">
        <v>37</v>
      </c>
      <c r="P87" s="116">
        <f t="shared" si="1"/>
        <v>0</v>
      </c>
      <c r="Q87" s="116">
        <f t="shared" si="2"/>
        <v>0</v>
      </c>
      <c r="R87" s="116">
        <f t="shared" si="3"/>
        <v>0</v>
      </c>
      <c r="T87" s="117">
        <f t="shared" si="4"/>
        <v>0</v>
      </c>
      <c r="U87" s="117">
        <v>0</v>
      </c>
      <c r="V87" s="117">
        <f t="shared" si="5"/>
        <v>0</v>
      </c>
      <c r="W87" s="117">
        <v>0</v>
      </c>
      <c r="X87" s="118">
        <f t="shared" si="6"/>
        <v>0</v>
      </c>
      <c r="AR87" s="119" t="s">
        <v>123</v>
      </c>
      <c r="AT87" s="119" t="s">
        <v>118</v>
      </c>
      <c r="AU87" s="119" t="s">
        <v>76</v>
      </c>
      <c r="AY87" s="13" t="s">
        <v>117</v>
      </c>
      <c r="BE87" s="120">
        <f t="shared" si="7"/>
        <v>0</v>
      </c>
      <c r="BF87" s="120">
        <f t="shared" si="8"/>
        <v>0</v>
      </c>
      <c r="BG87" s="120">
        <f t="shared" si="9"/>
        <v>0</v>
      </c>
      <c r="BH87" s="120">
        <f t="shared" si="10"/>
        <v>0</v>
      </c>
      <c r="BI87" s="120">
        <f t="shared" si="11"/>
        <v>0</v>
      </c>
      <c r="BJ87" s="13" t="s">
        <v>76</v>
      </c>
      <c r="BK87" s="120">
        <f t="shared" si="12"/>
        <v>0</v>
      </c>
      <c r="BL87" s="13" t="s">
        <v>123</v>
      </c>
      <c r="BM87" s="119" t="s">
        <v>134</v>
      </c>
    </row>
    <row r="88" spans="2:65" s="1" customFormat="1" ht="24.2" customHeight="1" x14ac:dyDescent="0.2">
      <c r="B88" s="28"/>
      <c r="C88" s="223" t="s">
        <v>135</v>
      </c>
      <c r="D88" s="223" t="s">
        <v>118</v>
      </c>
      <c r="E88" s="224" t="s">
        <v>136</v>
      </c>
      <c r="F88" s="225" t="s">
        <v>137</v>
      </c>
      <c r="G88" s="226" t="s">
        <v>121</v>
      </c>
      <c r="H88" s="227">
        <v>1</v>
      </c>
      <c r="I88" s="113"/>
      <c r="J88" s="113"/>
      <c r="K88" s="228">
        <f t="shared" si="0"/>
        <v>0</v>
      </c>
      <c r="L88" s="225" t="s">
        <v>122</v>
      </c>
      <c r="M88" s="28"/>
      <c r="N88" s="114" t="s">
        <v>3</v>
      </c>
      <c r="O88" s="115" t="s">
        <v>37</v>
      </c>
      <c r="P88" s="116">
        <f t="shared" si="1"/>
        <v>0</v>
      </c>
      <c r="Q88" s="116">
        <f t="shared" si="2"/>
        <v>0</v>
      </c>
      <c r="R88" s="116">
        <f t="shared" si="3"/>
        <v>0</v>
      </c>
      <c r="T88" s="117">
        <f t="shared" si="4"/>
        <v>0</v>
      </c>
      <c r="U88" s="117">
        <v>0</v>
      </c>
      <c r="V88" s="117">
        <f t="shared" si="5"/>
        <v>0</v>
      </c>
      <c r="W88" s="117">
        <v>0</v>
      </c>
      <c r="X88" s="118">
        <f t="shared" si="6"/>
        <v>0</v>
      </c>
      <c r="AR88" s="119" t="s">
        <v>123</v>
      </c>
      <c r="AT88" s="119" t="s">
        <v>118</v>
      </c>
      <c r="AU88" s="119" t="s">
        <v>76</v>
      </c>
      <c r="AY88" s="13" t="s">
        <v>117</v>
      </c>
      <c r="BE88" s="120">
        <f t="shared" si="7"/>
        <v>0</v>
      </c>
      <c r="BF88" s="120">
        <f t="shared" si="8"/>
        <v>0</v>
      </c>
      <c r="BG88" s="120">
        <f t="shared" si="9"/>
        <v>0</v>
      </c>
      <c r="BH88" s="120">
        <f t="shared" si="10"/>
        <v>0</v>
      </c>
      <c r="BI88" s="120">
        <f t="shared" si="11"/>
        <v>0</v>
      </c>
      <c r="BJ88" s="13" t="s">
        <v>76</v>
      </c>
      <c r="BK88" s="120">
        <f t="shared" si="12"/>
        <v>0</v>
      </c>
      <c r="BL88" s="13" t="s">
        <v>123</v>
      </c>
      <c r="BM88" s="119" t="s">
        <v>138</v>
      </c>
    </row>
    <row r="89" spans="2:65" s="1" customFormat="1" ht="24.2" customHeight="1" x14ac:dyDescent="0.2">
      <c r="B89" s="28"/>
      <c r="C89" s="223" t="s">
        <v>139</v>
      </c>
      <c r="D89" s="223" t="s">
        <v>118</v>
      </c>
      <c r="E89" s="224" t="s">
        <v>140</v>
      </c>
      <c r="F89" s="225" t="s">
        <v>141</v>
      </c>
      <c r="G89" s="226" t="s">
        <v>121</v>
      </c>
      <c r="H89" s="227">
        <v>1</v>
      </c>
      <c r="I89" s="113"/>
      <c r="J89" s="113"/>
      <c r="K89" s="228">
        <f t="shared" si="0"/>
        <v>0</v>
      </c>
      <c r="L89" s="225" t="s">
        <v>122</v>
      </c>
      <c r="M89" s="28"/>
      <c r="N89" s="114" t="s">
        <v>3</v>
      </c>
      <c r="O89" s="115" t="s">
        <v>37</v>
      </c>
      <c r="P89" s="116">
        <f t="shared" si="1"/>
        <v>0</v>
      </c>
      <c r="Q89" s="116">
        <f t="shared" si="2"/>
        <v>0</v>
      </c>
      <c r="R89" s="116">
        <f t="shared" si="3"/>
        <v>0</v>
      </c>
      <c r="T89" s="117">
        <f t="shared" si="4"/>
        <v>0</v>
      </c>
      <c r="U89" s="117">
        <v>0</v>
      </c>
      <c r="V89" s="117">
        <f t="shared" si="5"/>
        <v>0</v>
      </c>
      <c r="W89" s="117">
        <v>0</v>
      </c>
      <c r="X89" s="118">
        <f t="shared" si="6"/>
        <v>0</v>
      </c>
      <c r="AR89" s="119" t="s">
        <v>123</v>
      </c>
      <c r="AT89" s="119" t="s">
        <v>118</v>
      </c>
      <c r="AU89" s="119" t="s">
        <v>76</v>
      </c>
      <c r="AY89" s="13" t="s">
        <v>117</v>
      </c>
      <c r="BE89" s="120">
        <f t="shared" si="7"/>
        <v>0</v>
      </c>
      <c r="BF89" s="120">
        <f t="shared" si="8"/>
        <v>0</v>
      </c>
      <c r="BG89" s="120">
        <f t="shared" si="9"/>
        <v>0</v>
      </c>
      <c r="BH89" s="120">
        <f t="shared" si="10"/>
        <v>0</v>
      </c>
      <c r="BI89" s="120">
        <f t="shared" si="11"/>
        <v>0</v>
      </c>
      <c r="BJ89" s="13" t="s">
        <v>76</v>
      </c>
      <c r="BK89" s="120">
        <f t="shared" si="12"/>
        <v>0</v>
      </c>
      <c r="BL89" s="13" t="s">
        <v>123</v>
      </c>
      <c r="BM89" s="119" t="s">
        <v>142</v>
      </c>
    </row>
    <row r="90" spans="2:65" s="1" customFormat="1" ht="24.2" customHeight="1" x14ac:dyDescent="0.2">
      <c r="B90" s="28"/>
      <c r="C90" s="223" t="s">
        <v>143</v>
      </c>
      <c r="D90" s="223" t="s">
        <v>118</v>
      </c>
      <c r="E90" s="224" t="s">
        <v>144</v>
      </c>
      <c r="F90" s="225" t="s">
        <v>145</v>
      </c>
      <c r="G90" s="226" t="s">
        <v>121</v>
      </c>
      <c r="H90" s="227">
        <v>1</v>
      </c>
      <c r="I90" s="113"/>
      <c r="J90" s="113"/>
      <c r="K90" s="228">
        <f t="shared" si="0"/>
        <v>0</v>
      </c>
      <c r="L90" s="225" t="s">
        <v>122</v>
      </c>
      <c r="M90" s="28"/>
      <c r="N90" s="114" t="s">
        <v>3</v>
      </c>
      <c r="O90" s="115" t="s">
        <v>37</v>
      </c>
      <c r="P90" s="116">
        <f t="shared" si="1"/>
        <v>0</v>
      </c>
      <c r="Q90" s="116">
        <f t="shared" si="2"/>
        <v>0</v>
      </c>
      <c r="R90" s="116">
        <f t="shared" si="3"/>
        <v>0</v>
      </c>
      <c r="T90" s="117">
        <f t="shared" si="4"/>
        <v>0</v>
      </c>
      <c r="U90" s="117">
        <v>0</v>
      </c>
      <c r="V90" s="117">
        <f t="shared" si="5"/>
        <v>0</v>
      </c>
      <c r="W90" s="117">
        <v>0</v>
      </c>
      <c r="X90" s="118">
        <f t="shared" si="6"/>
        <v>0</v>
      </c>
      <c r="AR90" s="119" t="s">
        <v>123</v>
      </c>
      <c r="AT90" s="119" t="s">
        <v>118</v>
      </c>
      <c r="AU90" s="119" t="s">
        <v>76</v>
      </c>
      <c r="AY90" s="13" t="s">
        <v>117</v>
      </c>
      <c r="BE90" s="120">
        <f t="shared" si="7"/>
        <v>0</v>
      </c>
      <c r="BF90" s="120">
        <f t="shared" si="8"/>
        <v>0</v>
      </c>
      <c r="BG90" s="120">
        <f t="shared" si="9"/>
        <v>0</v>
      </c>
      <c r="BH90" s="120">
        <f t="shared" si="10"/>
        <v>0</v>
      </c>
      <c r="BI90" s="120">
        <f t="shared" si="11"/>
        <v>0</v>
      </c>
      <c r="BJ90" s="13" t="s">
        <v>76</v>
      </c>
      <c r="BK90" s="120">
        <f t="shared" si="12"/>
        <v>0</v>
      </c>
      <c r="BL90" s="13" t="s">
        <v>123</v>
      </c>
      <c r="BM90" s="119" t="s">
        <v>146</v>
      </c>
    </row>
    <row r="91" spans="2:65" s="1" customFormat="1" ht="37.9" customHeight="1" x14ac:dyDescent="0.2">
      <c r="B91" s="28"/>
      <c r="C91" s="223" t="s">
        <v>147</v>
      </c>
      <c r="D91" s="223" t="s">
        <v>118</v>
      </c>
      <c r="E91" s="224" t="s">
        <v>148</v>
      </c>
      <c r="F91" s="225" t="s">
        <v>149</v>
      </c>
      <c r="G91" s="226" t="s">
        <v>121</v>
      </c>
      <c r="H91" s="227">
        <v>1</v>
      </c>
      <c r="I91" s="113"/>
      <c r="J91" s="113"/>
      <c r="K91" s="228">
        <f t="shared" si="0"/>
        <v>0</v>
      </c>
      <c r="L91" s="225" t="s">
        <v>122</v>
      </c>
      <c r="M91" s="28"/>
      <c r="N91" s="114" t="s">
        <v>3</v>
      </c>
      <c r="O91" s="115" t="s">
        <v>37</v>
      </c>
      <c r="P91" s="116">
        <f t="shared" si="1"/>
        <v>0</v>
      </c>
      <c r="Q91" s="116">
        <f t="shared" si="2"/>
        <v>0</v>
      </c>
      <c r="R91" s="116">
        <f t="shared" si="3"/>
        <v>0</v>
      </c>
      <c r="T91" s="117">
        <f t="shared" si="4"/>
        <v>0</v>
      </c>
      <c r="U91" s="117">
        <v>0</v>
      </c>
      <c r="V91" s="117">
        <f t="shared" si="5"/>
        <v>0</v>
      </c>
      <c r="W91" s="117">
        <v>0</v>
      </c>
      <c r="X91" s="118">
        <f t="shared" si="6"/>
        <v>0</v>
      </c>
      <c r="AR91" s="119" t="s">
        <v>123</v>
      </c>
      <c r="AT91" s="119" t="s">
        <v>118</v>
      </c>
      <c r="AU91" s="119" t="s">
        <v>76</v>
      </c>
      <c r="AY91" s="13" t="s">
        <v>117</v>
      </c>
      <c r="BE91" s="120">
        <f t="shared" si="7"/>
        <v>0</v>
      </c>
      <c r="BF91" s="120">
        <f t="shared" si="8"/>
        <v>0</v>
      </c>
      <c r="BG91" s="120">
        <f t="shared" si="9"/>
        <v>0</v>
      </c>
      <c r="BH91" s="120">
        <f t="shared" si="10"/>
        <v>0</v>
      </c>
      <c r="BI91" s="120">
        <f t="shared" si="11"/>
        <v>0</v>
      </c>
      <c r="BJ91" s="13" t="s">
        <v>76</v>
      </c>
      <c r="BK91" s="120">
        <f t="shared" si="12"/>
        <v>0</v>
      </c>
      <c r="BL91" s="13" t="s">
        <v>123</v>
      </c>
      <c r="BM91" s="119" t="s">
        <v>150</v>
      </c>
    </row>
    <row r="92" spans="2:65" s="1" customFormat="1" ht="44.25" customHeight="1" x14ac:dyDescent="0.2">
      <c r="B92" s="28"/>
      <c r="C92" s="223" t="s">
        <v>151</v>
      </c>
      <c r="D92" s="223" t="s">
        <v>118</v>
      </c>
      <c r="E92" s="224" t="s">
        <v>152</v>
      </c>
      <c r="F92" s="225" t="s">
        <v>153</v>
      </c>
      <c r="G92" s="226" t="s">
        <v>121</v>
      </c>
      <c r="H92" s="227">
        <v>1</v>
      </c>
      <c r="I92" s="113"/>
      <c r="J92" s="113"/>
      <c r="K92" s="228">
        <f t="shared" si="0"/>
        <v>0</v>
      </c>
      <c r="L92" s="225" t="s">
        <v>122</v>
      </c>
      <c r="M92" s="28"/>
      <c r="N92" s="114" t="s">
        <v>3</v>
      </c>
      <c r="O92" s="115" t="s">
        <v>37</v>
      </c>
      <c r="P92" s="116">
        <f t="shared" si="1"/>
        <v>0</v>
      </c>
      <c r="Q92" s="116">
        <f t="shared" si="2"/>
        <v>0</v>
      </c>
      <c r="R92" s="116">
        <f t="shared" si="3"/>
        <v>0</v>
      </c>
      <c r="T92" s="117">
        <f t="shared" si="4"/>
        <v>0</v>
      </c>
      <c r="U92" s="117">
        <v>0</v>
      </c>
      <c r="V92" s="117">
        <f t="shared" si="5"/>
        <v>0</v>
      </c>
      <c r="W92" s="117">
        <v>0</v>
      </c>
      <c r="X92" s="118">
        <f t="shared" si="6"/>
        <v>0</v>
      </c>
      <c r="AR92" s="119" t="s">
        <v>123</v>
      </c>
      <c r="AT92" s="119" t="s">
        <v>118</v>
      </c>
      <c r="AU92" s="119" t="s">
        <v>76</v>
      </c>
      <c r="AY92" s="13" t="s">
        <v>117</v>
      </c>
      <c r="BE92" s="120">
        <f t="shared" si="7"/>
        <v>0</v>
      </c>
      <c r="BF92" s="120">
        <f t="shared" si="8"/>
        <v>0</v>
      </c>
      <c r="BG92" s="120">
        <f t="shared" si="9"/>
        <v>0</v>
      </c>
      <c r="BH92" s="120">
        <f t="shared" si="10"/>
        <v>0</v>
      </c>
      <c r="BI92" s="120">
        <f t="shared" si="11"/>
        <v>0</v>
      </c>
      <c r="BJ92" s="13" t="s">
        <v>76</v>
      </c>
      <c r="BK92" s="120">
        <f t="shared" si="12"/>
        <v>0</v>
      </c>
      <c r="BL92" s="13" t="s">
        <v>123</v>
      </c>
      <c r="BM92" s="119" t="s">
        <v>154</v>
      </c>
    </row>
    <row r="93" spans="2:65" s="1" customFormat="1" ht="66.75" customHeight="1" x14ac:dyDescent="0.2">
      <c r="B93" s="28"/>
      <c r="C93" s="223" t="s">
        <v>155</v>
      </c>
      <c r="D93" s="223" t="s">
        <v>118</v>
      </c>
      <c r="E93" s="224" t="s">
        <v>156</v>
      </c>
      <c r="F93" s="225" t="s">
        <v>157</v>
      </c>
      <c r="G93" s="226" t="s">
        <v>158</v>
      </c>
      <c r="H93" s="227">
        <v>2</v>
      </c>
      <c r="I93" s="113"/>
      <c r="J93" s="113"/>
      <c r="K93" s="228">
        <f t="shared" si="0"/>
        <v>0</v>
      </c>
      <c r="L93" s="225" t="s">
        <v>122</v>
      </c>
      <c r="M93" s="28"/>
      <c r="N93" s="114" t="s">
        <v>3</v>
      </c>
      <c r="O93" s="115" t="s">
        <v>37</v>
      </c>
      <c r="P93" s="116">
        <f t="shared" si="1"/>
        <v>0</v>
      </c>
      <c r="Q93" s="116">
        <f t="shared" si="2"/>
        <v>0</v>
      </c>
      <c r="R93" s="116">
        <f t="shared" si="3"/>
        <v>0</v>
      </c>
      <c r="T93" s="117">
        <f t="shared" si="4"/>
        <v>0</v>
      </c>
      <c r="U93" s="117">
        <v>0</v>
      </c>
      <c r="V93" s="117">
        <f t="shared" si="5"/>
        <v>0</v>
      </c>
      <c r="W93" s="117">
        <v>0</v>
      </c>
      <c r="X93" s="118">
        <f t="shared" si="6"/>
        <v>0</v>
      </c>
      <c r="AR93" s="119" t="s">
        <v>123</v>
      </c>
      <c r="AT93" s="119" t="s">
        <v>118</v>
      </c>
      <c r="AU93" s="119" t="s">
        <v>76</v>
      </c>
      <c r="AY93" s="13" t="s">
        <v>117</v>
      </c>
      <c r="BE93" s="120">
        <f t="shared" si="7"/>
        <v>0</v>
      </c>
      <c r="BF93" s="120">
        <f t="shared" si="8"/>
        <v>0</v>
      </c>
      <c r="BG93" s="120">
        <f t="shared" si="9"/>
        <v>0</v>
      </c>
      <c r="BH93" s="120">
        <f t="shared" si="10"/>
        <v>0</v>
      </c>
      <c r="BI93" s="120">
        <f t="shared" si="11"/>
        <v>0</v>
      </c>
      <c r="BJ93" s="13" t="s">
        <v>76</v>
      </c>
      <c r="BK93" s="120">
        <f t="shared" si="12"/>
        <v>0</v>
      </c>
      <c r="BL93" s="13" t="s">
        <v>123</v>
      </c>
      <c r="BM93" s="119" t="s">
        <v>159</v>
      </c>
    </row>
    <row r="94" spans="2:65" s="1" customFormat="1" ht="49.15" customHeight="1" x14ac:dyDescent="0.2">
      <c r="B94" s="28"/>
      <c r="C94" s="223" t="s">
        <v>160</v>
      </c>
      <c r="D94" s="223" t="s">
        <v>118</v>
      </c>
      <c r="E94" s="224" t="s">
        <v>161</v>
      </c>
      <c r="F94" s="225" t="s">
        <v>162</v>
      </c>
      <c r="G94" s="226" t="s">
        <v>158</v>
      </c>
      <c r="H94" s="227">
        <v>2</v>
      </c>
      <c r="I94" s="113"/>
      <c r="J94" s="113"/>
      <c r="K94" s="228">
        <f t="shared" si="0"/>
        <v>0</v>
      </c>
      <c r="L94" s="225" t="s">
        <v>122</v>
      </c>
      <c r="M94" s="28"/>
      <c r="N94" s="114" t="s">
        <v>3</v>
      </c>
      <c r="O94" s="115" t="s">
        <v>37</v>
      </c>
      <c r="P94" s="116">
        <f t="shared" si="1"/>
        <v>0</v>
      </c>
      <c r="Q94" s="116">
        <f t="shared" si="2"/>
        <v>0</v>
      </c>
      <c r="R94" s="116">
        <f t="shared" si="3"/>
        <v>0</v>
      </c>
      <c r="T94" s="117">
        <f t="shared" si="4"/>
        <v>0</v>
      </c>
      <c r="U94" s="117">
        <v>0</v>
      </c>
      <c r="V94" s="117">
        <f t="shared" si="5"/>
        <v>0</v>
      </c>
      <c r="W94" s="117">
        <v>0</v>
      </c>
      <c r="X94" s="118">
        <f t="shared" si="6"/>
        <v>0</v>
      </c>
      <c r="AR94" s="119" t="s">
        <v>123</v>
      </c>
      <c r="AT94" s="119" t="s">
        <v>118</v>
      </c>
      <c r="AU94" s="119" t="s">
        <v>76</v>
      </c>
      <c r="AY94" s="13" t="s">
        <v>117</v>
      </c>
      <c r="BE94" s="120">
        <f t="shared" si="7"/>
        <v>0</v>
      </c>
      <c r="BF94" s="120">
        <f t="shared" si="8"/>
        <v>0</v>
      </c>
      <c r="BG94" s="120">
        <f t="shared" si="9"/>
        <v>0</v>
      </c>
      <c r="BH94" s="120">
        <f t="shared" si="10"/>
        <v>0</v>
      </c>
      <c r="BI94" s="120">
        <f t="shared" si="11"/>
        <v>0</v>
      </c>
      <c r="BJ94" s="13" t="s">
        <v>76</v>
      </c>
      <c r="BK94" s="120">
        <f t="shared" si="12"/>
        <v>0</v>
      </c>
      <c r="BL94" s="13" t="s">
        <v>123</v>
      </c>
      <c r="BM94" s="119" t="s">
        <v>163</v>
      </c>
    </row>
    <row r="95" spans="2:65" s="1" customFormat="1" ht="62.65" customHeight="1" x14ac:dyDescent="0.2">
      <c r="B95" s="28"/>
      <c r="C95" s="223" t="s">
        <v>10</v>
      </c>
      <c r="D95" s="223" t="s">
        <v>118</v>
      </c>
      <c r="E95" s="224" t="s">
        <v>164</v>
      </c>
      <c r="F95" s="225" t="s">
        <v>165</v>
      </c>
      <c r="G95" s="226" t="s">
        <v>158</v>
      </c>
      <c r="H95" s="227">
        <v>1</v>
      </c>
      <c r="I95" s="113"/>
      <c r="J95" s="113"/>
      <c r="K95" s="228">
        <f t="shared" si="0"/>
        <v>0</v>
      </c>
      <c r="L95" s="225" t="s">
        <v>122</v>
      </c>
      <c r="M95" s="28"/>
      <c r="N95" s="114" t="s">
        <v>3</v>
      </c>
      <c r="O95" s="115" t="s">
        <v>37</v>
      </c>
      <c r="P95" s="116">
        <f t="shared" si="1"/>
        <v>0</v>
      </c>
      <c r="Q95" s="116">
        <f t="shared" si="2"/>
        <v>0</v>
      </c>
      <c r="R95" s="116">
        <f t="shared" si="3"/>
        <v>0</v>
      </c>
      <c r="T95" s="117">
        <f t="shared" si="4"/>
        <v>0</v>
      </c>
      <c r="U95" s="117">
        <v>0</v>
      </c>
      <c r="V95" s="117">
        <f t="shared" si="5"/>
        <v>0</v>
      </c>
      <c r="W95" s="117">
        <v>0</v>
      </c>
      <c r="X95" s="118">
        <f t="shared" si="6"/>
        <v>0</v>
      </c>
      <c r="AR95" s="119" t="s">
        <v>123</v>
      </c>
      <c r="AT95" s="119" t="s">
        <v>118</v>
      </c>
      <c r="AU95" s="119" t="s">
        <v>76</v>
      </c>
      <c r="AY95" s="13" t="s">
        <v>117</v>
      </c>
      <c r="BE95" s="120">
        <f t="shared" si="7"/>
        <v>0</v>
      </c>
      <c r="BF95" s="120">
        <f t="shared" si="8"/>
        <v>0</v>
      </c>
      <c r="BG95" s="120">
        <f t="shared" si="9"/>
        <v>0</v>
      </c>
      <c r="BH95" s="120">
        <f t="shared" si="10"/>
        <v>0</v>
      </c>
      <c r="BI95" s="120">
        <f t="shared" si="11"/>
        <v>0</v>
      </c>
      <c r="BJ95" s="13" t="s">
        <v>76</v>
      </c>
      <c r="BK95" s="120">
        <f t="shared" si="12"/>
        <v>0</v>
      </c>
      <c r="BL95" s="13" t="s">
        <v>123</v>
      </c>
      <c r="BM95" s="119" t="s">
        <v>166</v>
      </c>
    </row>
    <row r="96" spans="2:65" s="1" customFormat="1" ht="37.9" customHeight="1" x14ac:dyDescent="0.2">
      <c r="B96" s="28"/>
      <c r="C96" s="223" t="s">
        <v>167</v>
      </c>
      <c r="D96" s="223" t="s">
        <v>118</v>
      </c>
      <c r="E96" s="224" t="s">
        <v>168</v>
      </c>
      <c r="F96" s="225" t="s">
        <v>169</v>
      </c>
      <c r="G96" s="226" t="s">
        <v>121</v>
      </c>
      <c r="H96" s="227">
        <v>1</v>
      </c>
      <c r="I96" s="113"/>
      <c r="J96" s="113"/>
      <c r="K96" s="228">
        <f t="shared" si="0"/>
        <v>0</v>
      </c>
      <c r="L96" s="225" t="s">
        <v>122</v>
      </c>
      <c r="M96" s="28"/>
      <c r="N96" s="114" t="s">
        <v>3</v>
      </c>
      <c r="O96" s="115" t="s">
        <v>37</v>
      </c>
      <c r="P96" s="116">
        <f t="shared" si="1"/>
        <v>0</v>
      </c>
      <c r="Q96" s="116">
        <f t="shared" si="2"/>
        <v>0</v>
      </c>
      <c r="R96" s="116">
        <f t="shared" si="3"/>
        <v>0</v>
      </c>
      <c r="T96" s="117">
        <f t="shared" si="4"/>
        <v>0</v>
      </c>
      <c r="U96" s="117">
        <v>0</v>
      </c>
      <c r="V96" s="117">
        <f t="shared" si="5"/>
        <v>0</v>
      </c>
      <c r="W96" s="117">
        <v>0</v>
      </c>
      <c r="X96" s="118">
        <f t="shared" si="6"/>
        <v>0</v>
      </c>
      <c r="AR96" s="119" t="s">
        <v>123</v>
      </c>
      <c r="AT96" s="119" t="s">
        <v>118</v>
      </c>
      <c r="AU96" s="119" t="s">
        <v>76</v>
      </c>
      <c r="AY96" s="13" t="s">
        <v>117</v>
      </c>
      <c r="BE96" s="120">
        <f t="shared" si="7"/>
        <v>0</v>
      </c>
      <c r="BF96" s="120">
        <f t="shared" si="8"/>
        <v>0</v>
      </c>
      <c r="BG96" s="120">
        <f t="shared" si="9"/>
        <v>0</v>
      </c>
      <c r="BH96" s="120">
        <f t="shared" si="10"/>
        <v>0</v>
      </c>
      <c r="BI96" s="120">
        <f t="shared" si="11"/>
        <v>0</v>
      </c>
      <c r="BJ96" s="13" t="s">
        <v>76</v>
      </c>
      <c r="BK96" s="120">
        <f t="shared" si="12"/>
        <v>0</v>
      </c>
      <c r="BL96" s="13" t="s">
        <v>123</v>
      </c>
      <c r="BM96" s="119" t="s">
        <v>170</v>
      </c>
    </row>
    <row r="97" spans="2:65" s="1" customFormat="1" ht="24.2" customHeight="1" x14ac:dyDescent="0.2">
      <c r="B97" s="28"/>
      <c r="C97" s="223" t="s">
        <v>171</v>
      </c>
      <c r="D97" s="223" t="s">
        <v>118</v>
      </c>
      <c r="E97" s="224" t="s">
        <v>172</v>
      </c>
      <c r="F97" s="225" t="s">
        <v>173</v>
      </c>
      <c r="G97" s="226" t="s">
        <v>121</v>
      </c>
      <c r="H97" s="227">
        <v>1</v>
      </c>
      <c r="I97" s="113"/>
      <c r="J97" s="113"/>
      <c r="K97" s="228">
        <f t="shared" si="0"/>
        <v>0</v>
      </c>
      <c r="L97" s="225" t="s">
        <v>122</v>
      </c>
      <c r="M97" s="28"/>
      <c r="N97" s="114" t="s">
        <v>3</v>
      </c>
      <c r="O97" s="115" t="s">
        <v>37</v>
      </c>
      <c r="P97" s="116">
        <f t="shared" si="1"/>
        <v>0</v>
      </c>
      <c r="Q97" s="116">
        <f t="shared" si="2"/>
        <v>0</v>
      </c>
      <c r="R97" s="116">
        <f t="shared" si="3"/>
        <v>0</v>
      </c>
      <c r="T97" s="117">
        <f t="shared" si="4"/>
        <v>0</v>
      </c>
      <c r="U97" s="117">
        <v>0</v>
      </c>
      <c r="V97" s="117">
        <f t="shared" si="5"/>
        <v>0</v>
      </c>
      <c r="W97" s="117">
        <v>0</v>
      </c>
      <c r="X97" s="118">
        <f t="shared" si="6"/>
        <v>0</v>
      </c>
      <c r="AR97" s="119" t="s">
        <v>123</v>
      </c>
      <c r="AT97" s="119" t="s">
        <v>118</v>
      </c>
      <c r="AU97" s="119" t="s">
        <v>76</v>
      </c>
      <c r="AY97" s="13" t="s">
        <v>117</v>
      </c>
      <c r="BE97" s="120">
        <f t="shared" si="7"/>
        <v>0</v>
      </c>
      <c r="BF97" s="120">
        <f t="shared" si="8"/>
        <v>0</v>
      </c>
      <c r="BG97" s="120">
        <f t="shared" si="9"/>
        <v>0</v>
      </c>
      <c r="BH97" s="120">
        <f t="shared" si="10"/>
        <v>0</v>
      </c>
      <c r="BI97" s="120">
        <f t="shared" si="11"/>
        <v>0</v>
      </c>
      <c r="BJ97" s="13" t="s">
        <v>76</v>
      </c>
      <c r="BK97" s="120">
        <f t="shared" si="12"/>
        <v>0</v>
      </c>
      <c r="BL97" s="13" t="s">
        <v>123</v>
      </c>
      <c r="BM97" s="119" t="s">
        <v>174</v>
      </c>
    </row>
    <row r="98" spans="2:65" s="1" customFormat="1" ht="24.2" customHeight="1" x14ac:dyDescent="0.2">
      <c r="B98" s="28"/>
      <c r="C98" s="223" t="s">
        <v>175</v>
      </c>
      <c r="D98" s="223" t="s">
        <v>118</v>
      </c>
      <c r="E98" s="224" t="s">
        <v>176</v>
      </c>
      <c r="F98" s="225" t="s">
        <v>177</v>
      </c>
      <c r="G98" s="226" t="s">
        <v>121</v>
      </c>
      <c r="H98" s="227">
        <v>1</v>
      </c>
      <c r="I98" s="113"/>
      <c r="J98" s="113"/>
      <c r="K98" s="228">
        <f t="shared" si="0"/>
        <v>0</v>
      </c>
      <c r="L98" s="225" t="s">
        <v>122</v>
      </c>
      <c r="M98" s="28"/>
      <c r="N98" s="114" t="s">
        <v>3</v>
      </c>
      <c r="O98" s="115" t="s">
        <v>37</v>
      </c>
      <c r="P98" s="116">
        <f t="shared" si="1"/>
        <v>0</v>
      </c>
      <c r="Q98" s="116">
        <f t="shared" si="2"/>
        <v>0</v>
      </c>
      <c r="R98" s="116">
        <f t="shared" si="3"/>
        <v>0</v>
      </c>
      <c r="T98" s="117">
        <f t="shared" si="4"/>
        <v>0</v>
      </c>
      <c r="U98" s="117">
        <v>0</v>
      </c>
      <c r="V98" s="117">
        <f t="shared" si="5"/>
        <v>0</v>
      </c>
      <c r="W98" s="117">
        <v>0</v>
      </c>
      <c r="X98" s="118">
        <f t="shared" si="6"/>
        <v>0</v>
      </c>
      <c r="AR98" s="119" t="s">
        <v>123</v>
      </c>
      <c r="AT98" s="119" t="s">
        <v>118</v>
      </c>
      <c r="AU98" s="119" t="s">
        <v>76</v>
      </c>
      <c r="AY98" s="13" t="s">
        <v>117</v>
      </c>
      <c r="BE98" s="120">
        <f t="shared" si="7"/>
        <v>0</v>
      </c>
      <c r="BF98" s="120">
        <f t="shared" si="8"/>
        <v>0</v>
      </c>
      <c r="BG98" s="120">
        <f t="shared" si="9"/>
        <v>0</v>
      </c>
      <c r="BH98" s="120">
        <f t="shared" si="10"/>
        <v>0</v>
      </c>
      <c r="BI98" s="120">
        <f t="shared" si="11"/>
        <v>0</v>
      </c>
      <c r="BJ98" s="13" t="s">
        <v>76</v>
      </c>
      <c r="BK98" s="120">
        <f t="shared" si="12"/>
        <v>0</v>
      </c>
      <c r="BL98" s="13" t="s">
        <v>123</v>
      </c>
      <c r="BM98" s="119" t="s">
        <v>178</v>
      </c>
    </row>
    <row r="99" spans="2:65" s="1" customFormat="1" ht="24.2" customHeight="1" x14ac:dyDescent="0.2">
      <c r="B99" s="28"/>
      <c r="C99" s="223" t="s">
        <v>179</v>
      </c>
      <c r="D99" s="223" t="s">
        <v>118</v>
      </c>
      <c r="E99" s="224" t="s">
        <v>180</v>
      </c>
      <c r="F99" s="225" t="s">
        <v>181</v>
      </c>
      <c r="G99" s="226" t="s">
        <v>121</v>
      </c>
      <c r="H99" s="227">
        <v>1</v>
      </c>
      <c r="I99" s="113"/>
      <c r="J99" s="113"/>
      <c r="K99" s="228">
        <f t="shared" si="0"/>
        <v>0</v>
      </c>
      <c r="L99" s="225" t="s">
        <v>122</v>
      </c>
      <c r="M99" s="28"/>
      <c r="N99" s="114" t="s">
        <v>3</v>
      </c>
      <c r="O99" s="115" t="s">
        <v>37</v>
      </c>
      <c r="P99" s="116">
        <f t="shared" si="1"/>
        <v>0</v>
      </c>
      <c r="Q99" s="116">
        <f t="shared" si="2"/>
        <v>0</v>
      </c>
      <c r="R99" s="116">
        <f t="shared" si="3"/>
        <v>0</v>
      </c>
      <c r="T99" s="117">
        <f t="shared" si="4"/>
        <v>0</v>
      </c>
      <c r="U99" s="117">
        <v>0</v>
      </c>
      <c r="V99" s="117">
        <f t="shared" si="5"/>
        <v>0</v>
      </c>
      <c r="W99" s="117">
        <v>0</v>
      </c>
      <c r="X99" s="118">
        <f t="shared" si="6"/>
        <v>0</v>
      </c>
      <c r="AR99" s="119" t="s">
        <v>123</v>
      </c>
      <c r="AT99" s="119" t="s">
        <v>118</v>
      </c>
      <c r="AU99" s="119" t="s">
        <v>76</v>
      </c>
      <c r="AY99" s="13" t="s">
        <v>117</v>
      </c>
      <c r="BE99" s="120">
        <f t="shared" si="7"/>
        <v>0</v>
      </c>
      <c r="BF99" s="120">
        <f t="shared" si="8"/>
        <v>0</v>
      </c>
      <c r="BG99" s="120">
        <f t="shared" si="9"/>
        <v>0</v>
      </c>
      <c r="BH99" s="120">
        <f t="shared" si="10"/>
        <v>0</v>
      </c>
      <c r="BI99" s="120">
        <f t="shared" si="11"/>
        <v>0</v>
      </c>
      <c r="BJ99" s="13" t="s">
        <v>76</v>
      </c>
      <c r="BK99" s="120">
        <f t="shared" si="12"/>
        <v>0</v>
      </c>
      <c r="BL99" s="13" t="s">
        <v>123</v>
      </c>
      <c r="BM99" s="119" t="s">
        <v>182</v>
      </c>
    </row>
    <row r="100" spans="2:65" s="1" customFormat="1" ht="24.2" customHeight="1" x14ac:dyDescent="0.2">
      <c r="B100" s="28"/>
      <c r="C100" s="223" t="s">
        <v>183</v>
      </c>
      <c r="D100" s="223" t="s">
        <v>118</v>
      </c>
      <c r="E100" s="224" t="s">
        <v>184</v>
      </c>
      <c r="F100" s="225" t="s">
        <v>185</v>
      </c>
      <c r="G100" s="226" t="s">
        <v>121</v>
      </c>
      <c r="H100" s="227">
        <v>1</v>
      </c>
      <c r="I100" s="113"/>
      <c r="J100" s="113"/>
      <c r="K100" s="228">
        <f t="shared" si="0"/>
        <v>0</v>
      </c>
      <c r="L100" s="225" t="s">
        <v>122</v>
      </c>
      <c r="M100" s="28"/>
      <c r="N100" s="114" t="s">
        <v>3</v>
      </c>
      <c r="O100" s="115" t="s">
        <v>37</v>
      </c>
      <c r="P100" s="116">
        <f t="shared" si="1"/>
        <v>0</v>
      </c>
      <c r="Q100" s="116">
        <f t="shared" si="2"/>
        <v>0</v>
      </c>
      <c r="R100" s="116">
        <f t="shared" si="3"/>
        <v>0</v>
      </c>
      <c r="T100" s="117">
        <f t="shared" si="4"/>
        <v>0</v>
      </c>
      <c r="U100" s="117">
        <v>0</v>
      </c>
      <c r="V100" s="117">
        <f t="shared" si="5"/>
        <v>0</v>
      </c>
      <c r="W100" s="117">
        <v>0</v>
      </c>
      <c r="X100" s="118">
        <f t="shared" si="6"/>
        <v>0</v>
      </c>
      <c r="AR100" s="119" t="s">
        <v>123</v>
      </c>
      <c r="AT100" s="119" t="s">
        <v>118</v>
      </c>
      <c r="AU100" s="119" t="s">
        <v>76</v>
      </c>
      <c r="AY100" s="13" t="s">
        <v>117</v>
      </c>
      <c r="BE100" s="120">
        <f t="shared" si="7"/>
        <v>0</v>
      </c>
      <c r="BF100" s="120">
        <f t="shared" si="8"/>
        <v>0</v>
      </c>
      <c r="BG100" s="120">
        <f t="shared" si="9"/>
        <v>0</v>
      </c>
      <c r="BH100" s="120">
        <f t="shared" si="10"/>
        <v>0</v>
      </c>
      <c r="BI100" s="120">
        <f t="shared" si="11"/>
        <v>0</v>
      </c>
      <c r="BJ100" s="13" t="s">
        <v>76</v>
      </c>
      <c r="BK100" s="120">
        <f t="shared" si="12"/>
        <v>0</v>
      </c>
      <c r="BL100" s="13" t="s">
        <v>123</v>
      </c>
      <c r="BM100" s="119" t="s">
        <v>186</v>
      </c>
    </row>
    <row r="101" spans="2:65" s="1" customFormat="1" ht="33" customHeight="1" x14ac:dyDescent="0.2">
      <c r="B101" s="28"/>
      <c r="C101" s="229" t="s">
        <v>187</v>
      </c>
      <c r="D101" s="229" t="s">
        <v>188</v>
      </c>
      <c r="E101" s="230" t="s">
        <v>189</v>
      </c>
      <c r="F101" s="231" t="s">
        <v>190</v>
      </c>
      <c r="G101" s="232" t="s">
        <v>121</v>
      </c>
      <c r="H101" s="233">
        <v>2</v>
      </c>
      <c r="I101" s="121"/>
      <c r="J101" s="122"/>
      <c r="K101" s="234">
        <f t="shared" si="0"/>
        <v>0</v>
      </c>
      <c r="L101" s="231" t="s">
        <v>122</v>
      </c>
      <c r="M101" s="123"/>
      <c r="N101" s="124" t="s">
        <v>3</v>
      </c>
      <c r="O101" s="115" t="s">
        <v>37</v>
      </c>
      <c r="P101" s="116">
        <f t="shared" si="1"/>
        <v>0</v>
      </c>
      <c r="Q101" s="116">
        <f t="shared" si="2"/>
        <v>0</v>
      </c>
      <c r="R101" s="116">
        <f t="shared" si="3"/>
        <v>0</v>
      </c>
      <c r="T101" s="117">
        <f t="shared" si="4"/>
        <v>0</v>
      </c>
      <c r="U101" s="117">
        <v>0</v>
      </c>
      <c r="V101" s="117">
        <f t="shared" si="5"/>
        <v>0</v>
      </c>
      <c r="W101" s="117">
        <v>0</v>
      </c>
      <c r="X101" s="118">
        <f t="shared" si="6"/>
        <v>0</v>
      </c>
      <c r="AR101" s="119" t="s">
        <v>123</v>
      </c>
      <c r="AT101" s="119" t="s">
        <v>188</v>
      </c>
      <c r="AU101" s="119" t="s">
        <v>76</v>
      </c>
      <c r="AY101" s="13" t="s">
        <v>117</v>
      </c>
      <c r="BE101" s="120">
        <f t="shared" si="7"/>
        <v>0</v>
      </c>
      <c r="BF101" s="120">
        <f t="shared" si="8"/>
        <v>0</v>
      </c>
      <c r="BG101" s="120">
        <f t="shared" si="9"/>
        <v>0</v>
      </c>
      <c r="BH101" s="120">
        <f t="shared" si="10"/>
        <v>0</v>
      </c>
      <c r="BI101" s="120">
        <f t="shared" si="11"/>
        <v>0</v>
      </c>
      <c r="BJ101" s="13" t="s">
        <v>76</v>
      </c>
      <c r="BK101" s="120">
        <f t="shared" si="12"/>
        <v>0</v>
      </c>
      <c r="BL101" s="13" t="s">
        <v>123</v>
      </c>
      <c r="BM101" s="119" t="s">
        <v>191</v>
      </c>
    </row>
    <row r="102" spans="2:65" s="1" customFormat="1" ht="37.9" customHeight="1" x14ac:dyDescent="0.2">
      <c r="B102" s="28"/>
      <c r="C102" s="229" t="s">
        <v>192</v>
      </c>
      <c r="D102" s="229" t="s">
        <v>188</v>
      </c>
      <c r="E102" s="230" t="s">
        <v>193</v>
      </c>
      <c r="F102" s="231" t="s">
        <v>194</v>
      </c>
      <c r="G102" s="232" t="s">
        <v>121</v>
      </c>
      <c r="H102" s="233">
        <v>2</v>
      </c>
      <c r="I102" s="121"/>
      <c r="J102" s="122"/>
      <c r="K102" s="234">
        <f t="shared" si="0"/>
        <v>0</v>
      </c>
      <c r="L102" s="231" t="s">
        <v>122</v>
      </c>
      <c r="M102" s="123"/>
      <c r="N102" s="124" t="s">
        <v>3</v>
      </c>
      <c r="O102" s="115" t="s">
        <v>37</v>
      </c>
      <c r="P102" s="116">
        <f t="shared" si="1"/>
        <v>0</v>
      </c>
      <c r="Q102" s="116">
        <f t="shared" si="2"/>
        <v>0</v>
      </c>
      <c r="R102" s="116">
        <f t="shared" si="3"/>
        <v>0</v>
      </c>
      <c r="T102" s="117">
        <f t="shared" si="4"/>
        <v>0</v>
      </c>
      <c r="U102" s="117">
        <v>0</v>
      </c>
      <c r="V102" s="117">
        <f t="shared" si="5"/>
        <v>0</v>
      </c>
      <c r="W102" s="117">
        <v>0</v>
      </c>
      <c r="X102" s="118">
        <f t="shared" si="6"/>
        <v>0</v>
      </c>
      <c r="AR102" s="119" t="s">
        <v>123</v>
      </c>
      <c r="AT102" s="119" t="s">
        <v>188</v>
      </c>
      <c r="AU102" s="119" t="s">
        <v>76</v>
      </c>
      <c r="AY102" s="13" t="s">
        <v>117</v>
      </c>
      <c r="BE102" s="120">
        <f t="shared" si="7"/>
        <v>0</v>
      </c>
      <c r="BF102" s="120">
        <f t="shared" si="8"/>
        <v>0</v>
      </c>
      <c r="BG102" s="120">
        <f t="shared" si="9"/>
        <v>0</v>
      </c>
      <c r="BH102" s="120">
        <f t="shared" si="10"/>
        <v>0</v>
      </c>
      <c r="BI102" s="120">
        <f t="shared" si="11"/>
        <v>0</v>
      </c>
      <c r="BJ102" s="13" t="s">
        <v>76</v>
      </c>
      <c r="BK102" s="120">
        <f t="shared" si="12"/>
        <v>0</v>
      </c>
      <c r="BL102" s="13" t="s">
        <v>123</v>
      </c>
      <c r="BM102" s="119" t="s">
        <v>195</v>
      </c>
    </row>
    <row r="103" spans="2:65" s="1" customFormat="1" ht="24.2" customHeight="1" x14ac:dyDescent="0.2">
      <c r="B103" s="28"/>
      <c r="C103" s="229" t="s">
        <v>196</v>
      </c>
      <c r="D103" s="229" t="s">
        <v>188</v>
      </c>
      <c r="E103" s="230" t="s">
        <v>197</v>
      </c>
      <c r="F103" s="231" t="s">
        <v>198</v>
      </c>
      <c r="G103" s="232" t="s">
        <v>121</v>
      </c>
      <c r="H103" s="233">
        <v>1</v>
      </c>
      <c r="I103" s="121"/>
      <c r="J103" s="122"/>
      <c r="K103" s="234">
        <f t="shared" si="0"/>
        <v>0</v>
      </c>
      <c r="L103" s="231" t="s">
        <v>122</v>
      </c>
      <c r="M103" s="123"/>
      <c r="N103" s="124" t="s">
        <v>3</v>
      </c>
      <c r="O103" s="115" t="s">
        <v>37</v>
      </c>
      <c r="P103" s="116">
        <f t="shared" si="1"/>
        <v>0</v>
      </c>
      <c r="Q103" s="116">
        <f t="shared" si="2"/>
        <v>0</v>
      </c>
      <c r="R103" s="116">
        <f t="shared" si="3"/>
        <v>0</v>
      </c>
      <c r="T103" s="117">
        <f t="shared" si="4"/>
        <v>0</v>
      </c>
      <c r="U103" s="117">
        <v>0</v>
      </c>
      <c r="V103" s="117">
        <f t="shared" si="5"/>
        <v>0</v>
      </c>
      <c r="W103" s="117">
        <v>0</v>
      </c>
      <c r="X103" s="118">
        <f t="shared" si="6"/>
        <v>0</v>
      </c>
      <c r="AR103" s="119" t="s">
        <v>123</v>
      </c>
      <c r="AT103" s="119" t="s">
        <v>188</v>
      </c>
      <c r="AU103" s="119" t="s">
        <v>76</v>
      </c>
      <c r="AY103" s="13" t="s">
        <v>117</v>
      </c>
      <c r="BE103" s="120">
        <f t="shared" si="7"/>
        <v>0</v>
      </c>
      <c r="BF103" s="120">
        <f t="shared" si="8"/>
        <v>0</v>
      </c>
      <c r="BG103" s="120">
        <f t="shared" si="9"/>
        <v>0</v>
      </c>
      <c r="BH103" s="120">
        <f t="shared" si="10"/>
        <v>0</v>
      </c>
      <c r="BI103" s="120">
        <f t="shared" si="11"/>
        <v>0</v>
      </c>
      <c r="BJ103" s="13" t="s">
        <v>76</v>
      </c>
      <c r="BK103" s="120">
        <f t="shared" si="12"/>
        <v>0</v>
      </c>
      <c r="BL103" s="13" t="s">
        <v>123</v>
      </c>
      <c r="BM103" s="119" t="s">
        <v>199</v>
      </c>
    </row>
    <row r="104" spans="2:65" s="1" customFormat="1" ht="24.2" customHeight="1" x14ac:dyDescent="0.2">
      <c r="B104" s="28"/>
      <c r="C104" s="229" t="s">
        <v>9</v>
      </c>
      <c r="D104" s="229" t="s">
        <v>188</v>
      </c>
      <c r="E104" s="230" t="s">
        <v>200</v>
      </c>
      <c r="F104" s="231" t="s">
        <v>201</v>
      </c>
      <c r="G104" s="232" t="s">
        <v>121</v>
      </c>
      <c r="H104" s="233">
        <v>1</v>
      </c>
      <c r="I104" s="121"/>
      <c r="J104" s="122"/>
      <c r="K104" s="234">
        <f t="shared" si="0"/>
        <v>0</v>
      </c>
      <c r="L104" s="231" t="s">
        <v>122</v>
      </c>
      <c r="M104" s="123"/>
      <c r="N104" s="124" t="s">
        <v>3</v>
      </c>
      <c r="O104" s="115" t="s">
        <v>37</v>
      </c>
      <c r="P104" s="116">
        <f t="shared" si="1"/>
        <v>0</v>
      </c>
      <c r="Q104" s="116">
        <f t="shared" si="2"/>
        <v>0</v>
      </c>
      <c r="R104" s="116">
        <f t="shared" si="3"/>
        <v>0</v>
      </c>
      <c r="T104" s="117">
        <f t="shared" si="4"/>
        <v>0</v>
      </c>
      <c r="U104" s="117">
        <v>0</v>
      </c>
      <c r="V104" s="117">
        <f t="shared" si="5"/>
        <v>0</v>
      </c>
      <c r="W104" s="117">
        <v>0</v>
      </c>
      <c r="X104" s="118">
        <f t="shared" si="6"/>
        <v>0</v>
      </c>
      <c r="AR104" s="119" t="s">
        <v>123</v>
      </c>
      <c r="AT104" s="119" t="s">
        <v>188</v>
      </c>
      <c r="AU104" s="119" t="s">
        <v>76</v>
      </c>
      <c r="AY104" s="13" t="s">
        <v>117</v>
      </c>
      <c r="BE104" s="120">
        <f t="shared" si="7"/>
        <v>0</v>
      </c>
      <c r="BF104" s="120">
        <f t="shared" si="8"/>
        <v>0</v>
      </c>
      <c r="BG104" s="120">
        <f t="shared" si="9"/>
        <v>0</v>
      </c>
      <c r="BH104" s="120">
        <f t="shared" si="10"/>
        <v>0</v>
      </c>
      <c r="BI104" s="120">
        <f t="shared" si="11"/>
        <v>0</v>
      </c>
      <c r="BJ104" s="13" t="s">
        <v>76</v>
      </c>
      <c r="BK104" s="120">
        <f t="shared" si="12"/>
        <v>0</v>
      </c>
      <c r="BL104" s="13" t="s">
        <v>123</v>
      </c>
      <c r="BM104" s="119" t="s">
        <v>202</v>
      </c>
    </row>
    <row r="105" spans="2:65" s="1" customFormat="1" ht="24" x14ac:dyDescent="0.2">
      <c r="B105" s="28"/>
      <c r="C105" s="223" t="s">
        <v>203</v>
      </c>
      <c r="D105" s="223" t="s">
        <v>118</v>
      </c>
      <c r="E105" s="224" t="s">
        <v>204</v>
      </c>
      <c r="F105" s="225" t="s">
        <v>205</v>
      </c>
      <c r="G105" s="226" t="s">
        <v>158</v>
      </c>
      <c r="H105" s="227">
        <v>10</v>
      </c>
      <c r="I105" s="113"/>
      <c r="J105" s="113"/>
      <c r="K105" s="228">
        <f t="shared" si="0"/>
        <v>0</v>
      </c>
      <c r="L105" s="225" t="s">
        <v>122</v>
      </c>
      <c r="M105" s="28"/>
      <c r="N105" s="114" t="s">
        <v>3</v>
      </c>
      <c r="O105" s="115" t="s">
        <v>37</v>
      </c>
      <c r="P105" s="116">
        <f t="shared" si="1"/>
        <v>0</v>
      </c>
      <c r="Q105" s="116">
        <f t="shared" si="2"/>
        <v>0</v>
      </c>
      <c r="R105" s="116">
        <f t="shared" si="3"/>
        <v>0</v>
      </c>
      <c r="T105" s="117">
        <f t="shared" si="4"/>
        <v>0</v>
      </c>
      <c r="U105" s="117">
        <v>0</v>
      </c>
      <c r="V105" s="117">
        <f t="shared" si="5"/>
        <v>0</v>
      </c>
      <c r="W105" s="117">
        <v>0</v>
      </c>
      <c r="X105" s="118">
        <f t="shared" si="6"/>
        <v>0</v>
      </c>
      <c r="AR105" s="119" t="s">
        <v>123</v>
      </c>
      <c r="AT105" s="119" t="s">
        <v>118</v>
      </c>
      <c r="AU105" s="119" t="s">
        <v>76</v>
      </c>
      <c r="AY105" s="13" t="s">
        <v>117</v>
      </c>
      <c r="BE105" s="120">
        <f t="shared" si="7"/>
        <v>0</v>
      </c>
      <c r="BF105" s="120">
        <f t="shared" si="8"/>
        <v>0</v>
      </c>
      <c r="BG105" s="120">
        <f t="shared" si="9"/>
        <v>0</v>
      </c>
      <c r="BH105" s="120">
        <f t="shared" si="10"/>
        <v>0</v>
      </c>
      <c r="BI105" s="120">
        <f t="shared" si="11"/>
        <v>0</v>
      </c>
      <c r="BJ105" s="13" t="s">
        <v>76</v>
      </c>
      <c r="BK105" s="120">
        <f t="shared" si="12"/>
        <v>0</v>
      </c>
      <c r="BL105" s="13" t="s">
        <v>123</v>
      </c>
      <c r="BM105" s="119" t="s">
        <v>206</v>
      </c>
    </row>
    <row r="106" spans="2:65" s="1" customFormat="1" ht="24.2" customHeight="1" x14ac:dyDescent="0.2">
      <c r="B106" s="28"/>
      <c r="C106" s="223" t="s">
        <v>207</v>
      </c>
      <c r="D106" s="223" t="s">
        <v>118</v>
      </c>
      <c r="E106" s="224" t="s">
        <v>208</v>
      </c>
      <c r="F106" s="225" t="s">
        <v>209</v>
      </c>
      <c r="G106" s="226" t="s">
        <v>158</v>
      </c>
      <c r="H106" s="227">
        <v>14</v>
      </c>
      <c r="I106" s="113"/>
      <c r="J106" s="113"/>
      <c r="K106" s="228">
        <f t="shared" si="0"/>
        <v>0</v>
      </c>
      <c r="L106" s="225" t="s">
        <v>122</v>
      </c>
      <c r="M106" s="28"/>
      <c r="N106" s="114" t="s">
        <v>3</v>
      </c>
      <c r="O106" s="115" t="s">
        <v>37</v>
      </c>
      <c r="P106" s="116">
        <f t="shared" si="1"/>
        <v>0</v>
      </c>
      <c r="Q106" s="116">
        <f t="shared" si="2"/>
        <v>0</v>
      </c>
      <c r="R106" s="116">
        <f t="shared" si="3"/>
        <v>0</v>
      </c>
      <c r="T106" s="117">
        <f t="shared" si="4"/>
        <v>0</v>
      </c>
      <c r="U106" s="117">
        <v>0</v>
      </c>
      <c r="V106" s="117">
        <f t="shared" si="5"/>
        <v>0</v>
      </c>
      <c r="W106" s="117">
        <v>0</v>
      </c>
      <c r="X106" s="118">
        <f t="shared" si="6"/>
        <v>0</v>
      </c>
      <c r="AR106" s="119" t="s">
        <v>123</v>
      </c>
      <c r="AT106" s="119" t="s">
        <v>118</v>
      </c>
      <c r="AU106" s="119" t="s">
        <v>76</v>
      </c>
      <c r="AY106" s="13" t="s">
        <v>117</v>
      </c>
      <c r="BE106" s="120">
        <f t="shared" si="7"/>
        <v>0</v>
      </c>
      <c r="BF106" s="120">
        <f t="shared" si="8"/>
        <v>0</v>
      </c>
      <c r="BG106" s="120">
        <f t="shared" si="9"/>
        <v>0</v>
      </c>
      <c r="BH106" s="120">
        <f t="shared" si="10"/>
        <v>0</v>
      </c>
      <c r="BI106" s="120">
        <f t="shared" si="11"/>
        <v>0</v>
      </c>
      <c r="BJ106" s="13" t="s">
        <v>76</v>
      </c>
      <c r="BK106" s="120">
        <f t="shared" si="12"/>
        <v>0</v>
      </c>
      <c r="BL106" s="13" t="s">
        <v>123</v>
      </c>
      <c r="BM106" s="119" t="s">
        <v>210</v>
      </c>
    </row>
    <row r="107" spans="2:65" s="1" customFormat="1" ht="37.9" customHeight="1" x14ac:dyDescent="0.2">
      <c r="B107" s="28"/>
      <c r="C107" s="229" t="s">
        <v>211</v>
      </c>
      <c r="D107" s="229" t="s">
        <v>188</v>
      </c>
      <c r="E107" s="230" t="s">
        <v>212</v>
      </c>
      <c r="F107" s="231" t="s">
        <v>213</v>
      </c>
      <c r="G107" s="232" t="s">
        <v>121</v>
      </c>
      <c r="H107" s="233">
        <v>1</v>
      </c>
      <c r="I107" s="121"/>
      <c r="J107" s="122"/>
      <c r="K107" s="234">
        <f t="shared" si="0"/>
        <v>0</v>
      </c>
      <c r="L107" s="231" t="s">
        <v>122</v>
      </c>
      <c r="M107" s="123"/>
      <c r="N107" s="124" t="s">
        <v>3</v>
      </c>
      <c r="O107" s="115" t="s">
        <v>37</v>
      </c>
      <c r="P107" s="116">
        <f t="shared" si="1"/>
        <v>0</v>
      </c>
      <c r="Q107" s="116">
        <f t="shared" si="2"/>
        <v>0</v>
      </c>
      <c r="R107" s="116">
        <f t="shared" si="3"/>
        <v>0</v>
      </c>
      <c r="T107" s="117">
        <f t="shared" si="4"/>
        <v>0</v>
      </c>
      <c r="U107" s="117">
        <v>0</v>
      </c>
      <c r="V107" s="117">
        <f t="shared" si="5"/>
        <v>0</v>
      </c>
      <c r="W107" s="117">
        <v>0</v>
      </c>
      <c r="X107" s="118">
        <f t="shared" si="6"/>
        <v>0</v>
      </c>
      <c r="AR107" s="119" t="s">
        <v>123</v>
      </c>
      <c r="AT107" s="119" t="s">
        <v>188</v>
      </c>
      <c r="AU107" s="119" t="s">
        <v>76</v>
      </c>
      <c r="AY107" s="13" t="s">
        <v>117</v>
      </c>
      <c r="BE107" s="120">
        <f t="shared" si="7"/>
        <v>0</v>
      </c>
      <c r="BF107" s="120">
        <f t="shared" si="8"/>
        <v>0</v>
      </c>
      <c r="BG107" s="120">
        <f t="shared" si="9"/>
        <v>0</v>
      </c>
      <c r="BH107" s="120">
        <f t="shared" si="10"/>
        <v>0</v>
      </c>
      <c r="BI107" s="120">
        <f t="shared" si="11"/>
        <v>0</v>
      </c>
      <c r="BJ107" s="13" t="s">
        <v>76</v>
      </c>
      <c r="BK107" s="120">
        <f t="shared" si="12"/>
        <v>0</v>
      </c>
      <c r="BL107" s="13" t="s">
        <v>123</v>
      </c>
      <c r="BM107" s="119" t="s">
        <v>214</v>
      </c>
    </row>
    <row r="108" spans="2:65" s="1" customFormat="1" ht="37.9" customHeight="1" x14ac:dyDescent="0.2">
      <c r="B108" s="28"/>
      <c r="C108" s="229" t="s">
        <v>215</v>
      </c>
      <c r="D108" s="229" t="s">
        <v>188</v>
      </c>
      <c r="E108" s="230" t="s">
        <v>216</v>
      </c>
      <c r="F108" s="231" t="s">
        <v>217</v>
      </c>
      <c r="G108" s="232" t="s">
        <v>121</v>
      </c>
      <c r="H108" s="233">
        <v>1</v>
      </c>
      <c r="I108" s="121"/>
      <c r="J108" s="122"/>
      <c r="K108" s="234">
        <f t="shared" si="0"/>
        <v>0</v>
      </c>
      <c r="L108" s="231" t="s">
        <v>122</v>
      </c>
      <c r="M108" s="123"/>
      <c r="N108" s="124" t="s">
        <v>3</v>
      </c>
      <c r="O108" s="115" t="s">
        <v>37</v>
      </c>
      <c r="P108" s="116">
        <f t="shared" si="1"/>
        <v>0</v>
      </c>
      <c r="Q108" s="116">
        <f t="shared" si="2"/>
        <v>0</v>
      </c>
      <c r="R108" s="116">
        <f t="shared" si="3"/>
        <v>0</v>
      </c>
      <c r="T108" s="117">
        <f t="shared" si="4"/>
        <v>0</v>
      </c>
      <c r="U108" s="117">
        <v>0</v>
      </c>
      <c r="V108" s="117">
        <f t="shared" si="5"/>
        <v>0</v>
      </c>
      <c r="W108" s="117">
        <v>0</v>
      </c>
      <c r="X108" s="118">
        <f t="shared" si="6"/>
        <v>0</v>
      </c>
      <c r="AR108" s="119" t="s">
        <v>123</v>
      </c>
      <c r="AT108" s="119" t="s">
        <v>188</v>
      </c>
      <c r="AU108" s="119" t="s">
        <v>76</v>
      </c>
      <c r="AY108" s="13" t="s">
        <v>117</v>
      </c>
      <c r="BE108" s="120">
        <f t="shared" si="7"/>
        <v>0</v>
      </c>
      <c r="BF108" s="120">
        <f t="shared" si="8"/>
        <v>0</v>
      </c>
      <c r="BG108" s="120">
        <f t="shared" si="9"/>
        <v>0</v>
      </c>
      <c r="BH108" s="120">
        <f t="shared" si="10"/>
        <v>0</v>
      </c>
      <c r="BI108" s="120">
        <f t="shared" si="11"/>
        <v>0</v>
      </c>
      <c r="BJ108" s="13" t="s">
        <v>76</v>
      </c>
      <c r="BK108" s="120">
        <f t="shared" si="12"/>
        <v>0</v>
      </c>
      <c r="BL108" s="13" t="s">
        <v>123</v>
      </c>
      <c r="BM108" s="119" t="s">
        <v>218</v>
      </c>
    </row>
    <row r="109" spans="2:65" s="1" customFormat="1" ht="37.9" customHeight="1" x14ac:dyDescent="0.2">
      <c r="B109" s="28"/>
      <c r="C109" s="229" t="s">
        <v>219</v>
      </c>
      <c r="D109" s="229" t="s">
        <v>188</v>
      </c>
      <c r="E109" s="230" t="s">
        <v>220</v>
      </c>
      <c r="F109" s="231" t="s">
        <v>221</v>
      </c>
      <c r="G109" s="232" t="s">
        <v>121</v>
      </c>
      <c r="H109" s="233">
        <v>1</v>
      </c>
      <c r="I109" s="121"/>
      <c r="J109" s="122"/>
      <c r="K109" s="234">
        <f t="shared" si="0"/>
        <v>0</v>
      </c>
      <c r="L109" s="231" t="s">
        <v>122</v>
      </c>
      <c r="M109" s="123"/>
      <c r="N109" s="124" t="s">
        <v>3</v>
      </c>
      <c r="O109" s="115" t="s">
        <v>37</v>
      </c>
      <c r="P109" s="116">
        <f t="shared" si="1"/>
        <v>0</v>
      </c>
      <c r="Q109" s="116">
        <f t="shared" si="2"/>
        <v>0</v>
      </c>
      <c r="R109" s="116">
        <f t="shared" si="3"/>
        <v>0</v>
      </c>
      <c r="T109" s="117">
        <f t="shared" si="4"/>
        <v>0</v>
      </c>
      <c r="U109" s="117">
        <v>0</v>
      </c>
      <c r="V109" s="117">
        <f t="shared" si="5"/>
        <v>0</v>
      </c>
      <c r="W109" s="117">
        <v>0</v>
      </c>
      <c r="X109" s="118">
        <f t="shared" si="6"/>
        <v>0</v>
      </c>
      <c r="AR109" s="119" t="s">
        <v>123</v>
      </c>
      <c r="AT109" s="119" t="s">
        <v>188</v>
      </c>
      <c r="AU109" s="119" t="s">
        <v>76</v>
      </c>
      <c r="AY109" s="13" t="s">
        <v>117</v>
      </c>
      <c r="BE109" s="120">
        <f t="shared" si="7"/>
        <v>0</v>
      </c>
      <c r="BF109" s="120">
        <f t="shared" si="8"/>
        <v>0</v>
      </c>
      <c r="BG109" s="120">
        <f t="shared" si="9"/>
        <v>0</v>
      </c>
      <c r="BH109" s="120">
        <f t="shared" si="10"/>
        <v>0</v>
      </c>
      <c r="BI109" s="120">
        <f t="shared" si="11"/>
        <v>0</v>
      </c>
      <c r="BJ109" s="13" t="s">
        <v>76</v>
      </c>
      <c r="BK109" s="120">
        <f t="shared" si="12"/>
        <v>0</v>
      </c>
      <c r="BL109" s="13" t="s">
        <v>123</v>
      </c>
      <c r="BM109" s="119" t="s">
        <v>222</v>
      </c>
    </row>
    <row r="110" spans="2:65" s="1" customFormat="1" ht="24.2" customHeight="1" x14ac:dyDescent="0.2">
      <c r="B110" s="28"/>
      <c r="C110" s="229" t="s">
        <v>223</v>
      </c>
      <c r="D110" s="229" t="s">
        <v>188</v>
      </c>
      <c r="E110" s="230" t="s">
        <v>224</v>
      </c>
      <c r="F110" s="231" t="s">
        <v>225</v>
      </c>
      <c r="G110" s="232" t="s">
        <v>121</v>
      </c>
      <c r="H110" s="233">
        <v>1</v>
      </c>
      <c r="I110" s="121"/>
      <c r="J110" s="122"/>
      <c r="K110" s="234">
        <f t="shared" si="0"/>
        <v>0</v>
      </c>
      <c r="L110" s="231" t="s">
        <v>122</v>
      </c>
      <c r="M110" s="123"/>
      <c r="N110" s="124" t="s">
        <v>3</v>
      </c>
      <c r="O110" s="115" t="s">
        <v>37</v>
      </c>
      <c r="P110" s="116">
        <f t="shared" si="1"/>
        <v>0</v>
      </c>
      <c r="Q110" s="116">
        <f t="shared" si="2"/>
        <v>0</v>
      </c>
      <c r="R110" s="116">
        <f t="shared" si="3"/>
        <v>0</v>
      </c>
      <c r="T110" s="117">
        <f t="shared" si="4"/>
        <v>0</v>
      </c>
      <c r="U110" s="117">
        <v>0</v>
      </c>
      <c r="V110" s="117">
        <f t="shared" si="5"/>
        <v>0</v>
      </c>
      <c r="W110" s="117">
        <v>0</v>
      </c>
      <c r="X110" s="118">
        <f t="shared" si="6"/>
        <v>0</v>
      </c>
      <c r="AR110" s="119" t="s">
        <v>123</v>
      </c>
      <c r="AT110" s="119" t="s">
        <v>188</v>
      </c>
      <c r="AU110" s="119" t="s">
        <v>76</v>
      </c>
      <c r="AY110" s="13" t="s">
        <v>117</v>
      </c>
      <c r="BE110" s="120">
        <f t="shared" si="7"/>
        <v>0</v>
      </c>
      <c r="BF110" s="120">
        <f t="shared" si="8"/>
        <v>0</v>
      </c>
      <c r="BG110" s="120">
        <f t="shared" si="9"/>
        <v>0</v>
      </c>
      <c r="BH110" s="120">
        <f t="shared" si="10"/>
        <v>0</v>
      </c>
      <c r="BI110" s="120">
        <f t="shared" si="11"/>
        <v>0</v>
      </c>
      <c r="BJ110" s="13" t="s">
        <v>76</v>
      </c>
      <c r="BK110" s="120">
        <f t="shared" si="12"/>
        <v>0</v>
      </c>
      <c r="BL110" s="13" t="s">
        <v>123</v>
      </c>
      <c r="BM110" s="119" t="s">
        <v>226</v>
      </c>
    </row>
    <row r="111" spans="2:65" s="1" customFormat="1" ht="24.2" customHeight="1" x14ac:dyDescent="0.2">
      <c r="B111" s="28"/>
      <c r="C111" s="229" t="s">
        <v>227</v>
      </c>
      <c r="D111" s="229" t="s">
        <v>188</v>
      </c>
      <c r="E111" s="230" t="s">
        <v>228</v>
      </c>
      <c r="F111" s="231" t="s">
        <v>229</v>
      </c>
      <c r="G111" s="232" t="s">
        <v>121</v>
      </c>
      <c r="H111" s="233">
        <v>1</v>
      </c>
      <c r="I111" s="121"/>
      <c r="J111" s="122"/>
      <c r="K111" s="234">
        <f t="shared" si="0"/>
        <v>0</v>
      </c>
      <c r="L111" s="231" t="s">
        <v>122</v>
      </c>
      <c r="M111" s="123"/>
      <c r="N111" s="124" t="s">
        <v>3</v>
      </c>
      <c r="O111" s="115" t="s">
        <v>37</v>
      </c>
      <c r="P111" s="116">
        <f t="shared" si="1"/>
        <v>0</v>
      </c>
      <c r="Q111" s="116">
        <f t="shared" si="2"/>
        <v>0</v>
      </c>
      <c r="R111" s="116">
        <f t="shared" si="3"/>
        <v>0</v>
      </c>
      <c r="T111" s="117">
        <f t="shared" si="4"/>
        <v>0</v>
      </c>
      <c r="U111" s="117">
        <v>0</v>
      </c>
      <c r="V111" s="117">
        <f t="shared" si="5"/>
        <v>0</v>
      </c>
      <c r="W111" s="117">
        <v>0</v>
      </c>
      <c r="X111" s="118">
        <f t="shared" si="6"/>
        <v>0</v>
      </c>
      <c r="AR111" s="119" t="s">
        <v>123</v>
      </c>
      <c r="AT111" s="119" t="s">
        <v>188</v>
      </c>
      <c r="AU111" s="119" t="s">
        <v>76</v>
      </c>
      <c r="AY111" s="13" t="s">
        <v>117</v>
      </c>
      <c r="BE111" s="120">
        <f t="shared" si="7"/>
        <v>0</v>
      </c>
      <c r="BF111" s="120">
        <f t="shared" si="8"/>
        <v>0</v>
      </c>
      <c r="BG111" s="120">
        <f t="shared" si="9"/>
        <v>0</v>
      </c>
      <c r="BH111" s="120">
        <f t="shared" si="10"/>
        <v>0</v>
      </c>
      <c r="BI111" s="120">
        <f t="shared" si="11"/>
        <v>0</v>
      </c>
      <c r="BJ111" s="13" t="s">
        <v>76</v>
      </c>
      <c r="BK111" s="120">
        <f t="shared" si="12"/>
        <v>0</v>
      </c>
      <c r="BL111" s="13" t="s">
        <v>123</v>
      </c>
      <c r="BM111" s="119" t="s">
        <v>230</v>
      </c>
    </row>
    <row r="112" spans="2:65" s="1" customFormat="1" ht="24.2" customHeight="1" x14ac:dyDescent="0.2">
      <c r="B112" s="28"/>
      <c r="C112" s="229" t="s">
        <v>231</v>
      </c>
      <c r="D112" s="229" t="s">
        <v>188</v>
      </c>
      <c r="E112" s="230" t="s">
        <v>232</v>
      </c>
      <c r="F112" s="231" t="s">
        <v>233</v>
      </c>
      <c r="G112" s="232" t="s">
        <v>121</v>
      </c>
      <c r="H112" s="233">
        <v>1</v>
      </c>
      <c r="I112" s="121"/>
      <c r="J112" s="122"/>
      <c r="K112" s="234">
        <f t="shared" si="0"/>
        <v>0</v>
      </c>
      <c r="L112" s="231" t="s">
        <v>122</v>
      </c>
      <c r="M112" s="123"/>
      <c r="N112" s="124" t="s">
        <v>3</v>
      </c>
      <c r="O112" s="115" t="s">
        <v>37</v>
      </c>
      <c r="P112" s="116">
        <f t="shared" si="1"/>
        <v>0</v>
      </c>
      <c r="Q112" s="116">
        <f t="shared" si="2"/>
        <v>0</v>
      </c>
      <c r="R112" s="116">
        <f t="shared" si="3"/>
        <v>0</v>
      </c>
      <c r="T112" s="117">
        <f t="shared" si="4"/>
        <v>0</v>
      </c>
      <c r="U112" s="117">
        <v>0</v>
      </c>
      <c r="V112" s="117">
        <f t="shared" si="5"/>
        <v>0</v>
      </c>
      <c r="W112" s="117">
        <v>0</v>
      </c>
      <c r="X112" s="118">
        <f t="shared" si="6"/>
        <v>0</v>
      </c>
      <c r="AR112" s="119" t="s">
        <v>123</v>
      </c>
      <c r="AT112" s="119" t="s">
        <v>188</v>
      </c>
      <c r="AU112" s="119" t="s">
        <v>76</v>
      </c>
      <c r="AY112" s="13" t="s">
        <v>117</v>
      </c>
      <c r="BE112" s="120">
        <f t="shared" si="7"/>
        <v>0</v>
      </c>
      <c r="BF112" s="120">
        <f t="shared" si="8"/>
        <v>0</v>
      </c>
      <c r="BG112" s="120">
        <f t="shared" si="9"/>
        <v>0</v>
      </c>
      <c r="BH112" s="120">
        <f t="shared" si="10"/>
        <v>0</v>
      </c>
      <c r="BI112" s="120">
        <f t="shared" si="11"/>
        <v>0</v>
      </c>
      <c r="BJ112" s="13" t="s">
        <v>76</v>
      </c>
      <c r="BK112" s="120">
        <f t="shared" si="12"/>
        <v>0</v>
      </c>
      <c r="BL112" s="13" t="s">
        <v>123</v>
      </c>
      <c r="BM112" s="119" t="s">
        <v>234</v>
      </c>
    </row>
    <row r="113" spans="2:65" s="1" customFormat="1" ht="24" x14ac:dyDescent="0.2">
      <c r="B113" s="28"/>
      <c r="C113" s="229" t="s">
        <v>235</v>
      </c>
      <c r="D113" s="229" t="s">
        <v>188</v>
      </c>
      <c r="E113" s="230" t="s">
        <v>236</v>
      </c>
      <c r="F113" s="231" t="s">
        <v>237</v>
      </c>
      <c r="G113" s="232" t="s">
        <v>121</v>
      </c>
      <c r="H113" s="233">
        <v>1</v>
      </c>
      <c r="I113" s="121"/>
      <c r="J113" s="122"/>
      <c r="K113" s="234">
        <f t="shared" si="0"/>
        <v>0</v>
      </c>
      <c r="L113" s="231" t="s">
        <v>122</v>
      </c>
      <c r="M113" s="123"/>
      <c r="N113" s="124" t="s">
        <v>3</v>
      </c>
      <c r="O113" s="115" t="s">
        <v>37</v>
      </c>
      <c r="P113" s="116">
        <f t="shared" si="1"/>
        <v>0</v>
      </c>
      <c r="Q113" s="116">
        <f t="shared" si="2"/>
        <v>0</v>
      </c>
      <c r="R113" s="116">
        <f t="shared" si="3"/>
        <v>0</v>
      </c>
      <c r="T113" s="117">
        <f t="shared" si="4"/>
        <v>0</v>
      </c>
      <c r="U113" s="117">
        <v>0</v>
      </c>
      <c r="V113" s="117">
        <f t="shared" si="5"/>
        <v>0</v>
      </c>
      <c r="W113" s="117">
        <v>0</v>
      </c>
      <c r="X113" s="118">
        <f t="shared" si="6"/>
        <v>0</v>
      </c>
      <c r="AR113" s="119" t="s">
        <v>123</v>
      </c>
      <c r="AT113" s="119" t="s">
        <v>188</v>
      </c>
      <c r="AU113" s="119" t="s">
        <v>76</v>
      </c>
      <c r="AY113" s="13" t="s">
        <v>117</v>
      </c>
      <c r="BE113" s="120">
        <f t="shared" si="7"/>
        <v>0</v>
      </c>
      <c r="BF113" s="120">
        <f t="shared" si="8"/>
        <v>0</v>
      </c>
      <c r="BG113" s="120">
        <f t="shared" si="9"/>
        <v>0</v>
      </c>
      <c r="BH113" s="120">
        <f t="shared" si="10"/>
        <v>0</v>
      </c>
      <c r="BI113" s="120">
        <f t="shared" si="11"/>
        <v>0</v>
      </c>
      <c r="BJ113" s="13" t="s">
        <v>76</v>
      </c>
      <c r="BK113" s="120">
        <f t="shared" si="12"/>
        <v>0</v>
      </c>
      <c r="BL113" s="13" t="s">
        <v>123</v>
      </c>
      <c r="BM113" s="119" t="s">
        <v>238</v>
      </c>
    </row>
    <row r="114" spans="2:65" s="1" customFormat="1" ht="24.2" customHeight="1" x14ac:dyDescent="0.2">
      <c r="B114" s="28"/>
      <c r="C114" s="229" t="s">
        <v>239</v>
      </c>
      <c r="D114" s="229" t="s">
        <v>188</v>
      </c>
      <c r="E114" s="230" t="s">
        <v>240</v>
      </c>
      <c r="F114" s="231" t="s">
        <v>241</v>
      </c>
      <c r="G114" s="232" t="s">
        <v>121</v>
      </c>
      <c r="H114" s="233">
        <v>1</v>
      </c>
      <c r="I114" s="121"/>
      <c r="J114" s="122"/>
      <c r="K114" s="234">
        <f t="shared" si="0"/>
        <v>0</v>
      </c>
      <c r="L114" s="231" t="s">
        <v>122</v>
      </c>
      <c r="M114" s="123"/>
      <c r="N114" s="124" t="s">
        <v>3</v>
      </c>
      <c r="O114" s="115" t="s">
        <v>37</v>
      </c>
      <c r="P114" s="116">
        <f t="shared" si="1"/>
        <v>0</v>
      </c>
      <c r="Q114" s="116">
        <f t="shared" si="2"/>
        <v>0</v>
      </c>
      <c r="R114" s="116">
        <f t="shared" si="3"/>
        <v>0</v>
      </c>
      <c r="T114" s="117">
        <f t="shared" si="4"/>
        <v>0</v>
      </c>
      <c r="U114" s="117">
        <v>0</v>
      </c>
      <c r="V114" s="117">
        <f t="shared" si="5"/>
        <v>0</v>
      </c>
      <c r="W114" s="117">
        <v>0</v>
      </c>
      <c r="X114" s="118">
        <f t="shared" si="6"/>
        <v>0</v>
      </c>
      <c r="AR114" s="119" t="s">
        <v>123</v>
      </c>
      <c r="AT114" s="119" t="s">
        <v>188</v>
      </c>
      <c r="AU114" s="119" t="s">
        <v>76</v>
      </c>
      <c r="AY114" s="13" t="s">
        <v>117</v>
      </c>
      <c r="BE114" s="120">
        <f t="shared" si="7"/>
        <v>0</v>
      </c>
      <c r="BF114" s="120">
        <f t="shared" si="8"/>
        <v>0</v>
      </c>
      <c r="BG114" s="120">
        <f t="shared" si="9"/>
        <v>0</v>
      </c>
      <c r="BH114" s="120">
        <f t="shared" si="10"/>
        <v>0</v>
      </c>
      <c r="BI114" s="120">
        <f t="shared" si="11"/>
        <v>0</v>
      </c>
      <c r="BJ114" s="13" t="s">
        <v>76</v>
      </c>
      <c r="BK114" s="120">
        <f t="shared" si="12"/>
        <v>0</v>
      </c>
      <c r="BL114" s="13" t="s">
        <v>123</v>
      </c>
      <c r="BM114" s="119" t="s">
        <v>242</v>
      </c>
    </row>
    <row r="115" spans="2:65" s="1" customFormat="1" ht="33" customHeight="1" x14ac:dyDescent="0.2">
      <c r="B115" s="28"/>
      <c r="C115" s="229" t="s">
        <v>243</v>
      </c>
      <c r="D115" s="229" t="s">
        <v>188</v>
      </c>
      <c r="E115" s="230" t="s">
        <v>244</v>
      </c>
      <c r="F115" s="231" t="s">
        <v>245</v>
      </c>
      <c r="G115" s="232" t="s">
        <v>121</v>
      </c>
      <c r="H115" s="233">
        <v>5</v>
      </c>
      <c r="I115" s="121"/>
      <c r="J115" s="122"/>
      <c r="K115" s="234">
        <f t="shared" si="0"/>
        <v>0</v>
      </c>
      <c r="L115" s="231" t="s">
        <v>122</v>
      </c>
      <c r="M115" s="123"/>
      <c r="N115" s="124" t="s">
        <v>3</v>
      </c>
      <c r="O115" s="115" t="s">
        <v>37</v>
      </c>
      <c r="P115" s="116">
        <f t="shared" si="1"/>
        <v>0</v>
      </c>
      <c r="Q115" s="116">
        <f t="shared" si="2"/>
        <v>0</v>
      </c>
      <c r="R115" s="116">
        <f t="shared" si="3"/>
        <v>0</v>
      </c>
      <c r="T115" s="117">
        <f t="shared" si="4"/>
        <v>0</v>
      </c>
      <c r="U115" s="117">
        <v>0</v>
      </c>
      <c r="V115" s="117">
        <f t="shared" si="5"/>
        <v>0</v>
      </c>
      <c r="W115" s="117">
        <v>0</v>
      </c>
      <c r="X115" s="118">
        <f t="shared" si="6"/>
        <v>0</v>
      </c>
      <c r="AR115" s="119" t="s">
        <v>123</v>
      </c>
      <c r="AT115" s="119" t="s">
        <v>188</v>
      </c>
      <c r="AU115" s="119" t="s">
        <v>76</v>
      </c>
      <c r="AY115" s="13" t="s">
        <v>117</v>
      </c>
      <c r="BE115" s="120">
        <f t="shared" si="7"/>
        <v>0</v>
      </c>
      <c r="BF115" s="120">
        <f t="shared" si="8"/>
        <v>0</v>
      </c>
      <c r="BG115" s="120">
        <f t="shared" si="9"/>
        <v>0</v>
      </c>
      <c r="BH115" s="120">
        <f t="shared" si="10"/>
        <v>0</v>
      </c>
      <c r="BI115" s="120">
        <f t="shared" si="11"/>
        <v>0</v>
      </c>
      <c r="BJ115" s="13" t="s">
        <v>76</v>
      </c>
      <c r="BK115" s="120">
        <f t="shared" si="12"/>
        <v>0</v>
      </c>
      <c r="BL115" s="13" t="s">
        <v>123</v>
      </c>
      <c r="BM115" s="119" t="s">
        <v>246</v>
      </c>
    </row>
    <row r="116" spans="2:65" s="1" customFormat="1" ht="24.2" customHeight="1" x14ac:dyDescent="0.2">
      <c r="B116" s="28"/>
      <c r="C116" s="229" t="s">
        <v>247</v>
      </c>
      <c r="D116" s="229" t="s">
        <v>188</v>
      </c>
      <c r="E116" s="230" t="s">
        <v>248</v>
      </c>
      <c r="F116" s="231" t="s">
        <v>249</v>
      </c>
      <c r="G116" s="232" t="s">
        <v>121</v>
      </c>
      <c r="H116" s="233">
        <v>2</v>
      </c>
      <c r="I116" s="121"/>
      <c r="J116" s="122"/>
      <c r="K116" s="234">
        <f t="shared" ref="K116:K146" si="13">ROUND(P116*H116,2)</f>
        <v>0</v>
      </c>
      <c r="L116" s="231" t="s">
        <v>122</v>
      </c>
      <c r="M116" s="123"/>
      <c r="N116" s="124" t="s">
        <v>3</v>
      </c>
      <c r="O116" s="115" t="s">
        <v>37</v>
      </c>
      <c r="P116" s="116">
        <f t="shared" ref="P116:P146" si="14">I116+J116</f>
        <v>0</v>
      </c>
      <c r="Q116" s="116">
        <f t="shared" ref="Q116:Q146" si="15">ROUND(I116*H116,2)</f>
        <v>0</v>
      </c>
      <c r="R116" s="116">
        <f t="shared" ref="R116:R146" si="16">ROUND(J116*H116,2)</f>
        <v>0</v>
      </c>
      <c r="T116" s="117">
        <f t="shared" ref="T116:T146" si="17">S116*H116</f>
        <v>0</v>
      </c>
      <c r="U116" s="117">
        <v>0</v>
      </c>
      <c r="V116" s="117">
        <f t="shared" ref="V116:V146" si="18">U116*H116</f>
        <v>0</v>
      </c>
      <c r="W116" s="117">
        <v>0</v>
      </c>
      <c r="X116" s="118">
        <f t="shared" ref="X116:X146" si="19">W116*H116</f>
        <v>0</v>
      </c>
      <c r="AR116" s="119" t="s">
        <v>123</v>
      </c>
      <c r="AT116" s="119" t="s">
        <v>188</v>
      </c>
      <c r="AU116" s="119" t="s">
        <v>76</v>
      </c>
      <c r="AY116" s="13" t="s">
        <v>117</v>
      </c>
      <c r="BE116" s="120">
        <f t="shared" ref="BE116:BE146" si="20">IF(O116="základní",K116,0)</f>
        <v>0</v>
      </c>
      <c r="BF116" s="120">
        <f t="shared" ref="BF116:BF146" si="21">IF(O116="snížená",K116,0)</f>
        <v>0</v>
      </c>
      <c r="BG116" s="120">
        <f t="shared" ref="BG116:BG146" si="22">IF(O116="zákl. přenesená",K116,0)</f>
        <v>0</v>
      </c>
      <c r="BH116" s="120">
        <f t="shared" ref="BH116:BH146" si="23">IF(O116="sníž. přenesená",K116,0)</f>
        <v>0</v>
      </c>
      <c r="BI116" s="120">
        <f t="shared" ref="BI116:BI146" si="24">IF(O116="nulová",K116,0)</f>
        <v>0</v>
      </c>
      <c r="BJ116" s="13" t="s">
        <v>76</v>
      </c>
      <c r="BK116" s="120">
        <f t="shared" ref="BK116:BK146" si="25">ROUND(P116*H116,2)</f>
        <v>0</v>
      </c>
      <c r="BL116" s="13" t="s">
        <v>123</v>
      </c>
      <c r="BM116" s="119" t="s">
        <v>250</v>
      </c>
    </row>
    <row r="117" spans="2:65" s="1" customFormat="1" ht="24.2" customHeight="1" x14ac:dyDescent="0.2">
      <c r="B117" s="28"/>
      <c r="C117" s="229" t="s">
        <v>251</v>
      </c>
      <c r="D117" s="229" t="s">
        <v>188</v>
      </c>
      <c r="E117" s="230" t="s">
        <v>252</v>
      </c>
      <c r="F117" s="231" t="s">
        <v>253</v>
      </c>
      <c r="G117" s="232" t="s">
        <v>121</v>
      </c>
      <c r="H117" s="233">
        <v>2</v>
      </c>
      <c r="I117" s="121"/>
      <c r="J117" s="122"/>
      <c r="K117" s="234">
        <f t="shared" si="13"/>
        <v>0</v>
      </c>
      <c r="L117" s="231" t="s">
        <v>122</v>
      </c>
      <c r="M117" s="123"/>
      <c r="N117" s="124" t="s">
        <v>3</v>
      </c>
      <c r="O117" s="115" t="s">
        <v>37</v>
      </c>
      <c r="P117" s="116">
        <f t="shared" si="14"/>
        <v>0</v>
      </c>
      <c r="Q117" s="116">
        <f t="shared" si="15"/>
        <v>0</v>
      </c>
      <c r="R117" s="116">
        <f t="shared" si="16"/>
        <v>0</v>
      </c>
      <c r="T117" s="117">
        <f t="shared" si="17"/>
        <v>0</v>
      </c>
      <c r="U117" s="117">
        <v>0</v>
      </c>
      <c r="V117" s="117">
        <f t="shared" si="18"/>
        <v>0</v>
      </c>
      <c r="W117" s="117">
        <v>0</v>
      </c>
      <c r="X117" s="118">
        <f t="shared" si="19"/>
        <v>0</v>
      </c>
      <c r="AR117" s="119" t="s">
        <v>123</v>
      </c>
      <c r="AT117" s="119" t="s">
        <v>188</v>
      </c>
      <c r="AU117" s="119" t="s">
        <v>76</v>
      </c>
      <c r="AY117" s="13" t="s">
        <v>117</v>
      </c>
      <c r="BE117" s="120">
        <f t="shared" si="20"/>
        <v>0</v>
      </c>
      <c r="BF117" s="120">
        <f t="shared" si="21"/>
        <v>0</v>
      </c>
      <c r="BG117" s="120">
        <f t="shared" si="22"/>
        <v>0</v>
      </c>
      <c r="BH117" s="120">
        <f t="shared" si="23"/>
        <v>0</v>
      </c>
      <c r="BI117" s="120">
        <f t="shared" si="24"/>
        <v>0</v>
      </c>
      <c r="BJ117" s="13" t="s">
        <v>76</v>
      </c>
      <c r="BK117" s="120">
        <f t="shared" si="25"/>
        <v>0</v>
      </c>
      <c r="BL117" s="13" t="s">
        <v>123</v>
      </c>
      <c r="BM117" s="119" t="s">
        <v>254</v>
      </c>
    </row>
    <row r="118" spans="2:65" s="1" customFormat="1" ht="24.2" customHeight="1" x14ac:dyDescent="0.2">
      <c r="B118" s="28"/>
      <c r="C118" s="229" t="s">
        <v>255</v>
      </c>
      <c r="D118" s="229" t="s">
        <v>188</v>
      </c>
      <c r="E118" s="230" t="s">
        <v>256</v>
      </c>
      <c r="F118" s="231" t="s">
        <v>257</v>
      </c>
      <c r="G118" s="232" t="s">
        <v>121</v>
      </c>
      <c r="H118" s="233">
        <v>35</v>
      </c>
      <c r="I118" s="121"/>
      <c r="J118" s="122"/>
      <c r="K118" s="234">
        <f t="shared" si="13"/>
        <v>0</v>
      </c>
      <c r="L118" s="231" t="s">
        <v>122</v>
      </c>
      <c r="M118" s="123"/>
      <c r="N118" s="124" t="s">
        <v>3</v>
      </c>
      <c r="O118" s="115" t="s">
        <v>37</v>
      </c>
      <c r="P118" s="116">
        <f t="shared" si="14"/>
        <v>0</v>
      </c>
      <c r="Q118" s="116">
        <f t="shared" si="15"/>
        <v>0</v>
      </c>
      <c r="R118" s="116">
        <f t="shared" si="16"/>
        <v>0</v>
      </c>
      <c r="T118" s="117">
        <f t="shared" si="17"/>
        <v>0</v>
      </c>
      <c r="U118" s="117">
        <v>0</v>
      </c>
      <c r="V118" s="117">
        <f t="shared" si="18"/>
        <v>0</v>
      </c>
      <c r="W118" s="117">
        <v>0</v>
      </c>
      <c r="X118" s="118">
        <f t="shared" si="19"/>
        <v>0</v>
      </c>
      <c r="AR118" s="119" t="s">
        <v>123</v>
      </c>
      <c r="AT118" s="119" t="s">
        <v>188</v>
      </c>
      <c r="AU118" s="119" t="s">
        <v>76</v>
      </c>
      <c r="AY118" s="13" t="s">
        <v>117</v>
      </c>
      <c r="BE118" s="120">
        <f t="shared" si="20"/>
        <v>0</v>
      </c>
      <c r="BF118" s="120">
        <f t="shared" si="21"/>
        <v>0</v>
      </c>
      <c r="BG118" s="120">
        <f t="shared" si="22"/>
        <v>0</v>
      </c>
      <c r="BH118" s="120">
        <f t="shared" si="23"/>
        <v>0</v>
      </c>
      <c r="BI118" s="120">
        <f t="shared" si="24"/>
        <v>0</v>
      </c>
      <c r="BJ118" s="13" t="s">
        <v>76</v>
      </c>
      <c r="BK118" s="120">
        <f t="shared" si="25"/>
        <v>0</v>
      </c>
      <c r="BL118" s="13" t="s">
        <v>123</v>
      </c>
      <c r="BM118" s="119" t="s">
        <v>258</v>
      </c>
    </row>
    <row r="119" spans="2:65" s="1" customFormat="1" ht="24.2" customHeight="1" x14ac:dyDescent="0.2">
      <c r="B119" s="28"/>
      <c r="C119" s="223" t="s">
        <v>259</v>
      </c>
      <c r="D119" s="223" t="s">
        <v>118</v>
      </c>
      <c r="E119" s="224" t="s">
        <v>260</v>
      </c>
      <c r="F119" s="225" t="s">
        <v>261</v>
      </c>
      <c r="G119" s="226" t="s">
        <v>262</v>
      </c>
      <c r="H119" s="227">
        <v>40</v>
      </c>
      <c r="I119" s="113"/>
      <c r="J119" s="113"/>
      <c r="K119" s="228">
        <f t="shared" si="13"/>
        <v>0</v>
      </c>
      <c r="L119" s="225" t="s">
        <v>122</v>
      </c>
      <c r="M119" s="28"/>
      <c r="N119" s="114" t="s">
        <v>3</v>
      </c>
      <c r="O119" s="115" t="s">
        <v>37</v>
      </c>
      <c r="P119" s="116">
        <f t="shared" si="14"/>
        <v>0</v>
      </c>
      <c r="Q119" s="116">
        <f t="shared" si="15"/>
        <v>0</v>
      </c>
      <c r="R119" s="116">
        <f t="shared" si="16"/>
        <v>0</v>
      </c>
      <c r="T119" s="117">
        <f t="shared" si="17"/>
        <v>0</v>
      </c>
      <c r="U119" s="117">
        <v>0</v>
      </c>
      <c r="V119" s="117">
        <f t="shared" si="18"/>
        <v>0</v>
      </c>
      <c r="W119" s="117">
        <v>0</v>
      </c>
      <c r="X119" s="118">
        <f t="shared" si="19"/>
        <v>0</v>
      </c>
      <c r="AR119" s="119" t="s">
        <v>123</v>
      </c>
      <c r="AT119" s="119" t="s">
        <v>118</v>
      </c>
      <c r="AU119" s="119" t="s">
        <v>76</v>
      </c>
      <c r="AY119" s="13" t="s">
        <v>117</v>
      </c>
      <c r="BE119" s="120">
        <f t="shared" si="20"/>
        <v>0</v>
      </c>
      <c r="BF119" s="120">
        <f t="shared" si="21"/>
        <v>0</v>
      </c>
      <c r="BG119" s="120">
        <f t="shared" si="22"/>
        <v>0</v>
      </c>
      <c r="BH119" s="120">
        <f t="shared" si="23"/>
        <v>0</v>
      </c>
      <c r="BI119" s="120">
        <f t="shared" si="24"/>
        <v>0</v>
      </c>
      <c r="BJ119" s="13" t="s">
        <v>76</v>
      </c>
      <c r="BK119" s="120">
        <f t="shared" si="25"/>
        <v>0</v>
      </c>
      <c r="BL119" s="13" t="s">
        <v>123</v>
      </c>
      <c r="BM119" s="119" t="s">
        <v>263</v>
      </c>
    </row>
    <row r="120" spans="2:65" s="1" customFormat="1" ht="24" x14ac:dyDescent="0.2">
      <c r="B120" s="28"/>
      <c r="C120" s="229" t="s">
        <v>264</v>
      </c>
      <c r="D120" s="229" t="s">
        <v>188</v>
      </c>
      <c r="E120" s="230" t="s">
        <v>265</v>
      </c>
      <c r="F120" s="231" t="s">
        <v>266</v>
      </c>
      <c r="G120" s="232" t="s">
        <v>262</v>
      </c>
      <c r="H120" s="233">
        <v>25</v>
      </c>
      <c r="I120" s="121"/>
      <c r="J120" s="122"/>
      <c r="K120" s="234">
        <f t="shared" si="13"/>
        <v>0</v>
      </c>
      <c r="L120" s="231" t="s">
        <v>122</v>
      </c>
      <c r="M120" s="123"/>
      <c r="N120" s="124" t="s">
        <v>3</v>
      </c>
      <c r="O120" s="115" t="s">
        <v>37</v>
      </c>
      <c r="P120" s="116">
        <f t="shared" si="14"/>
        <v>0</v>
      </c>
      <c r="Q120" s="116">
        <f t="shared" si="15"/>
        <v>0</v>
      </c>
      <c r="R120" s="116">
        <f t="shared" si="16"/>
        <v>0</v>
      </c>
      <c r="T120" s="117">
        <f t="shared" si="17"/>
        <v>0</v>
      </c>
      <c r="U120" s="117">
        <v>0</v>
      </c>
      <c r="V120" s="117">
        <f t="shared" si="18"/>
        <v>0</v>
      </c>
      <c r="W120" s="117">
        <v>0</v>
      </c>
      <c r="X120" s="118">
        <f t="shared" si="19"/>
        <v>0</v>
      </c>
      <c r="AR120" s="119" t="s">
        <v>123</v>
      </c>
      <c r="AT120" s="119" t="s">
        <v>188</v>
      </c>
      <c r="AU120" s="119" t="s">
        <v>76</v>
      </c>
      <c r="AY120" s="13" t="s">
        <v>117</v>
      </c>
      <c r="BE120" s="120">
        <f t="shared" si="20"/>
        <v>0</v>
      </c>
      <c r="BF120" s="120">
        <f t="shared" si="21"/>
        <v>0</v>
      </c>
      <c r="BG120" s="120">
        <f t="shared" si="22"/>
        <v>0</v>
      </c>
      <c r="BH120" s="120">
        <f t="shared" si="23"/>
        <v>0</v>
      </c>
      <c r="BI120" s="120">
        <f t="shared" si="24"/>
        <v>0</v>
      </c>
      <c r="BJ120" s="13" t="s">
        <v>76</v>
      </c>
      <c r="BK120" s="120">
        <f t="shared" si="25"/>
        <v>0</v>
      </c>
      <c r="BL120" s="13" t="s">
        <v>123</v>
      </c>
      <c r="BM120" s="119" t="s">
        <v>267</v>
      </c>
    </row>
    <row r="121" spans="2:65" s="1" customFormat="1" ht="24.2" customHeight="1" x14ac:dyDescent="0.2">
      <c r="B121" s="28"/>
      <c r="C121" s="229" t="s">
        <v>268</v>
      </c>
      <c r="D121" s="229" t="s">
        <v>188</v>
      </c>
      <c r="E121" s="230" t="s">
        <v>269</v>
      </c>
      <c r="F121" s="231" t="s">
        <v>270</v>
      </c>
      <c r="G121" s="232" t="s">
        <v>121</v>
      </c>
      <c r="H121" s="233">
        <v>1</v>
      </c>
      <c r="I121" s="121"/>
      <c r="J121" s="122"/>
      <c r="K121" s="234">
        <f t="shared" si="13"/>
        <v>0</v>
      </c>
      <c r="L121" s="231" t="s">
        <v>122</v>
      </c>
      <c r="M121" s="123"/>
      <c r="N121" s="124" t="s">
        <v>3</v>
      </c>
      <c r="O121" s="115" t="s">
        <v>37</v>
      </c>
      <c r="P121" s="116">
        <f t="shared" si="14"/>
        <v>0</v>
      </c>
      <c r="Q121" s="116">
        <f t="shared" si="15"/>
        <v>0</v>
      </c>
      <c r="R121" s="116">
        <f t="shared" si="16"/>
        <v>0</v>
      </c>
      <c r="T121" s="117">
        <f t="shared" si="17"/>
        <v>0</v>
      </c>
      <c r="U121" s="117">
        <v>0</v>
      </c>
      <c r="V121" s="117">
        <f t="shared" si="18"/>
        <v>0</v>
      </c>
      <c r="W121" s="117">
        <v>0</v>
      </c>
      <c r="X121" s="118">
        <f t="shared" si="19"/>
        <v>0</v>
      </c>
      <c r="AR121" s="119" t="s">
        <v>123</v>
      </c>
      <c r="AT121" s="119" t="s">
        <v>188</v>
      </c>
      <c r="AU121" s="119" t="s">
        <v>76</v>
      </c>
      <c r="AY121" s="13" t="s">
        <v>117</v>
      </c>
      <c r="BE121" s="120">
        <f t="shared" si="20"/>
        <v>0</v>
      </c>
      <c r="BF121" s="120">
        <f t="shared" si="21"/>
        <v>0</v>
      </c>
      <c r="BG121" s="120">
        <f t="shared" si="22"/>
        <v>0</v>
      </c>
      <c r="BH121" s="120">
        <f t="shared" si="23"/>
        <v>0</v>
      </c>
      <c r="BI121" s="120">
        <f t="shared" si="24"/>
        <v>0</v>
      </c>
      <c r="BJ121" s="13" t="s">
        <v>76</v>
      </c>
      <c r="BK121" s="120">
        <f t="shared" si="25"/>
        <v>0</v>
      </c>
      <c r="BL121" s="13" t="s">
        <v>123</v>
      </c>
      <c r="BM121" s="119" t="s">
        <v>271</v>
      </c>
    </row>
    <row r="122" spans="2:65" s="1" customFormat="1" ht="24.2" customHeight="1" x14ac:dyDescent="0.2">
      <c r="B122" s="28"/>
      <c r="C122" s="223" t="s">
        <v>272</v>
      </c>
      <c r="D122" s="223" t="s">
        <v>118</v>
      </c>
      <c r="E122" s="224" t="s">
        <v>273</v>
      </c>
      <c r="F122" s="225" t="s">
        <v>274</v>
      </c>
      <c r="G122" s="226" t="s">
        <v>121</v>
      </c>
      <c r="H122" s="227">
        <v>4</v>
      </c>
      <c r="I122" s="113"/>
      <c r="J122" s="113"/>
      <c r="K122" s="228">
        <f t="shared" si="13"/>
        <v>0</v>
      </c>
      <c r="L122" s="225" t="s">
        <v>122</v>
      </c>
      <c r="M122" s="28"/>
      <c r="N122" s="114" t="s">
        <v>3</v>
      </c>
      <c r="O122" s="115" t="s">
        <v>37</v>
      </c>
      <c r="P122" s="116">
        <f t="shared" si="14"/>
        <v>0</v>
      </c>
      <c r="Q122" s="116">
        <f t="shared" si="15"/>
        <v>0</v>
      </c>
      <c r="R122" s="116">
        <f t="shared" si="16"/>
        <v>0</v>
      </c>
      <c r="T122" s="117">
        <f t="shared" si="17"/>
        <v>0</v>
      </c>
      <c r="U122" s="117">
        <v>0</v>
      </c>
      <c r="V122" s="117">
        <f t="shared" si="18"/>
        <v>0</v>
      </c>
      <c r="W122" s="117">
        <v>0</v>
      </c>
      <c r="X122" s="118">
        <f t="shared" si="19"/>
        <v>0</v>
      </c>
      <c r="AR122" s="119" t="s">
        <v>123</v>
      </c>
      <c r="AT122" s="119" t="s">
        <v>118</v>
      </c>
      <c r="AU122" s="119" t="s">
        <v>76</v>
      </c>
      <c r="AY122" s="13" t="s">
        <v>117</v>
      </c>
      <c r="BE122" s="120">
        <f t="shared" si="20"/>
        <v>0</v>
      </c>
      <c r="BF122" s="120">
        <f t="shared" si="21"/>
        <v>0</v>
      </c>
      <c r="BG122" s="120">
        <f t="shared" si="22"/>
        <v>0</v>
      </c>
      <c r="BH122" s="120">
        <f t="shared" si="23"/>
        <v>0</v>
      </c>
      <c r="BI122" s="120">
        <f t="shared" si="24"/>
        <v>0</v>
      </c>
      <c r="BJ122" s="13" t="s">
        <v>76</v>
      </c>
      <c r="BK122" s="120">
        <f t="shared" si="25"/>
        <v>0</v>
      </c>
      <c r="BL122" s="13" t="s">
        <v>123</v>
      </c>
      <c r="BM122" s="119" t="s">
        <v>275</v>
      </c>
    </row>
    <row r="123" spans="2:65" s="1" customFormat="1" ht="24.2" customHeight="1" x14ac:dyDescent="0.2">
      <c r="B123" s="28"/>
      <c r="C123" s="223" t="s">
        <v>276</v>
      </c>
      <c r="D123" s="223" t="s">
        <v>118</v>
      </c>
      <c r="E123" s="224" t="s">
        <v>277</v>
      </c>
      <c r="F123" s="225" t="s">
        <v>278</v>
      </c>
      <c r="G123" s="226" t="s">
        <v>121</v>
      </c>
      <c r="H123" s="227">
        <v>4</v>
      </c>
      <c r="I123" s="113"/>
      <c r="J123" s="113"/>
      <c r="K123" s="228">
        <f t="shared" si="13"/>
        <v>0</v>
      </c>
      <c r="L123" s="225" t="s">
        <v>122</v>
      </c>
      <c r="M123" s="28"/>
      <c r="N123" s="114" t="s">
        <v>3</v>
      </c>
      <c r="O123" s="115" t="s">
        <v>37</v>
      </c>
      <c r="P123" s="116">
        <f t="shared" si="14"/>
        <v>0</v>
      </c>
      <c r="Q123" s="116">
        <f t="shared" si="15"/>
        <v>0</v>
      </c>
      <c r="R123" s="116">
        <f t="shared" si="16"/>
        <v>0</v>
      </c>
      <c r="T123" s="117">
        <f t="shared" si="17"/>
        <v>0</v>
      </c>
      <c r="U123" s="117">
        <v>0</v>
      </c>
      <c r="V123" s="117">
        <f t="shared" si="18"/>
        <v>0</v>
      </c>
      <c r="W123" s="117">
        <v>0</v>
      </c>
      <c r="X123" s="118">
        <f t="shared" si="19"/>
        <v>0</v>
      </c>
      <c r="AR123" s="119" t="s">
        <v>123</v>
      </c>
      <c r="AT123" s="119" t="s">
        <v>118</v>
      </c>
      <c r="AU123" s="119" t="s">
        <v>76</v>
      </c>
      <c r="AY123" s="13" t="s">
        <v>117</v>
      </c>
      <c r="BE123" s="120">
        <f t="shared" si="20"/>
        <v>0</v>
      </c>
      <c r="BF123" s="120">
        <f t="shared" si="21"/>
        <v>0</v>
      </c>
      <c r="BG123" s="120">
        <f t="shared" si="22"/>
        <v>0</v>
      </c>
      <c r="BH123" s="120">
        <f t="shared" si="23"/>
        <v>0</v>
      </c>
      <c r="BI123" s="120">
        <f t="shared" si="24"/>
        <v>0</v>
      </c>
      <c r="BJ123" s="13" t="s">
        <v>76</v>
      </c>
      <c r="BK123" s="120">
        <f t="shared" si="25"/>
        <v>0</v>
      </c>
      <c r="BL123" s="13" t="s">
        <v>123</v>
      </c>
      <c r="BM123" s="119" t="s">
        <v>279</v>
      </c>
    </row>
    <row r="124" spans="2:65" s="1" customFormat="1" ht="24.2" customHeight="1" x14ac:dyDescent="0.2">
      <c r="B124" s="28"/>
      <c r="C124" s="223" t="s">
        <v>280</v>
      </c>
      <c r="D124" s="223" t="s">
        <v>118</v>
      </c>
      <c r="E124" s="224" t="s">
        <v>281</v>
      </c>
      <c r="F124" s="225" t="s">
        <v>282</v>
      </c>
      <c r="G124" s="226" t="s">
        <v>121</v>
      </c>
      <c r="H124" s="227">
        <v>1</v>
      </c>
      <c r="I124" s="113"/>
      <c r="J124" s="113"/>
      <c r="K124" s="228">
        <f t="shared" si="13"/>
        <v>0</v>
      </c>
      <c r="L124" s="225" t="s">
        <v>122</v>
      </c>
      <c r="M124" s="28"/>
      <c r="N124" s="114" t="s">
        <v>3</v>
      </c>
      <c r="O124" s="115" t="s">
        <v>37</v>
      </c>
      <c r="P124" s="116">
        <f t="shared" si="14"/>
        <v>0</v>
      </c>
      <c r="Q124" s="116">
        <f t="shared" si="15"/>
        <v>0</v>
      </c>
      <c r="R124" s="116">
        <f t="shared" si="16"/>
        <v>0</v>
      </c>
      <c r="T124" s="117">
        <f t="shared" si="17"/>
        <v>0</v>
      </c>
      <c r="U124" s="117">
        <v>0</v>
      </c>
      <c r="V124" s="117">
        <f t="shared" si="18"/>
        <v>0</v>
      </c>
      <c r="W124" s="117">
        <v>0</v>
      </c>
      <c r="X124" s="118">
        <f t="shared" si="19"/>
        <v>0</v>
      </c>
      <c r="AR124" s="119" t="s">
        <v>123</v>
      </c>
      <c r="AT124" s="119" t="s">
        <v>118</v>
      </c>
      <c r="AU124" s="119" t="s">
        <v>76</v>
      </c>
      <c r="AY124" s="13" t="s">
        <v>117</v>
      </c>
      <c r="BE124" s="120">
        <f t="shared" si="20"/>
        <v>0</v>
      </c>
      <c r="BF124" s="120">
        <f t="shared" si="21"/>
        <v>0</v>
      </c>
      <c r="BG124" s="120">
        <f t="shared" si="22"/>
        <v>0</v>
      </c>
      <c r="BH124" s="120">
        <f t="shared" si="23"/>
        <v>0</v>
      </c>
      <c r="BI124" s="120">
        <f t="shared" si="24"/>
        <v>0</v>
      </c>
      <c r="BJ124" s="13" t="s">
        <v>76</v>
      </c>
      <c r="BK124" s="120">
        <f t="shared" si="25"/>
        <v>0</v>
      </c>
      <c r="BL124" s="13" t="s">
        <v>123</v>
      </c>
      <c r="BM124" s="119" t="s">
        <v>283</v>
      </c>
    </row>
    <row r="125" spans="2:65" s="1" customFormat="1" ht="24.2" customHeight="1" x14ac:dyDescent="0.2">
      <c r="B125" s="28"/>
      <c r="C125" s="223" t="s">
        <v>284</v>
      </c>
      <c r="D125" s="223" t="s">
        <v>118</v>
      </c>
      <c r="E125" s="224" t="s">
        <v>285</v>
      </c>
      <c r="F125" s="225" t="s">
        <v>286</v>
      </c>
      <c r="G125" s="226" t="s">
        <v>121</v>
      </c>
      <c r="H125" s="227">
        <v>1</v>
      </c>
      <c r="I125" s="113"/>
      <c r="J125" s="113"/>
      <c r="K125" s="228">
        <f t="shared" si="13"/>
        <v>0</v>
      </c>
      <c r="L125" s="225" t="s">
        <v>122</v>
      </c>
      <c r="M125" s="28"/>
      <c r="N125" s="114" t="s">
        <v>3</v>
      </c>
      <c r="O125" s="115" t="s">
        <v>37</v>
      </c>
      <c r="P125" s="116">
        <f t="shared" si="14"/>
        <v>0</v>
      </c>
      <c r="Q125" s="116">
        <f t="shared" si="15"/>
        <v>0</v>
      </c>
      <c r="R125" s="116">
        <f t="shared" si="16"/>
        <v>0</v>
      </c>
      <c r="T125" s="117">
        <f t="shared" si="17"/>
        <v>0</v>
      </c>
      <c r="U125" s="117">
        <v>0</v>
      </c>
      <c r="V125" s="117">
        <f t="shared" si="18"/>
        <v>0</v>
      </c>
      <c r="W125" s="117">
        <v>0</v>
      </c>
      <c r="X125" s="118">
        <f t="shared" si="19"/>
        <v>0</v>
      </c>
      <c r="AR125" s="119" t="s">
        <v>123</v>
      </c>
      <c r="AT125" s="119" t="s">
        <v>118</v>
      </c>
      <c r="AU125" s="119" t="s">
        <v>76</v>
      </c>
      <c r="AY125" s="13" t="s">
        <v>117</v>
      </c>
      <c r="BE125" s="120">
        <f t="shared" si="20"/>
        <v>0</v>
      </c>
      <c r="BF125" s="120">
        <f t="shared" si="21"/>
        <v>0</v>
      </c>
      <c r="BG125" s="120">
        <f t="shared" si="22"/>
        <v>0</v>
      </c>
      <c r="BH125" s="120">
        <f t="shared" si="23"/>
        <v>0</v>
      </c>
      <c r="BI125" s="120">
        <f t="shared" si="24"/>
        <v>0</v>
      </c>
      <c r="BJ125" s="13" t="s">
        <v>76</v>
      </c>
      <c r="BK125" s="120">
        <f t="shared" si="25"/>
        <v>0</v>
      </c>
      <c r="BL125" s="13" t="s">
        <v>123</v>
      </c>
      <c r="BM125" s="119" t="s">
        <v>287</v>
      </c>
    </row>
    <row r="126" spans="2:65" s="1" customFormat="1" ht="33" customHeight="1" x14ac:dyDescent="0.2">
      <c r="B126" s="28"/>
      <c r="C126" s="223" t="s">
        <v>288</v>
      </c>
      <c r="D126" s="223" t="s">
        <v>118</v>
      </c>
      <c r="E126" s="224" t="s">
        <v>289</v>
      </c>
      <c r="F126" s="225" t="s">
        <v>290</v>
      </c>
      <c r="G126" s="226" t="s">
        <v>121</v>
      </c>
      <c r="H126" s="227">
        <v>1</v>
      </c>
      <c r="I126" s="113"/>
      <c r="J126" s="113"/>
      <c r="K126" s="228">
        <f t="shared" si="13"/>
        <v>0</v>
      </c>
      <c r="L126" s="225" t="s">
        <v>122</v>
      </c>
      <c r="M126" s="28"/>
      <c r="N126" s="114" t="s">
        <v>3</v>
      </c>
      <c r="O126" s="115" t="s">
        <v>37</v>
      </c>
      <c r="P126" s="116">
        <f t="shared" si="14"/>
        <v>0</v>
      </c>
      <c r="Q126" s="116">
        <f t="shared" si="15"/>
        <v>0</v>
      </c>
      <c r="R126" s="116">
        <f t="shared" si="16"/>
        <v>0</v>
      </c>
      <c r="T126" s="117">
        <f t="shared" si="17"/>
        <v>0</v>
      </c>
      <c r="U126" s="117">
        <v>0</v>
      </c>
      <c r="V126" s="117">
        <f t="shared" si="18"/>
        <v>0</v>
      </c>
      <c r="W126" s="117">
        <v>0</v>
      </c>
      <c r="X126" s="118">
        <f t="shared" si="19"/>
        <v>0</v>
      </c>
      <c r="AR126" s="119" t="s">
        <v>123</v>
      </c>
      <c r="AT126" s="119" t="s">
        <v>118</v>
      </c>
      <c r="AU126" s="119" t="s">
        <v>76</v>
      </c>
      <c r="AY126" s="13" t="s">
        <v>117</v>
      </c>
      <c r="BE126" s="120">
        <f t="shared" si="20"/>
        <v>0</v>
      </c>
      <c r="BF126" s="120">
        <f t="shared" si="21"/>
        <v>0</v>
      </c>
      <c r="BG126" s="120">
        <f t="shared" si="22"/>
        <v>0</v>
      </c>
      <c r="BH126" s="120">
        <f t="shared" si="23"/>
        <v>0</v>
      </c>
      <c r="BI126" s="120">
        <f t="shared" si="24"/>
        <v>0</v>
      </c>
      <c r="BJ126" s="13" t="s">
        <v>76</v>
      </c>
      <c r="BK126" s="120">
        <f t="shared" si="25"/>
        <v>0</v>
      </c>
      <c r="BL126" s="13" t="s">
        <v>123</v>
      </c>
      <c r="BM126" s="119" t="s">
        <v>291</v>
      </c>
    </row>
    <row r="127" spans="2:65" s="1" customFormat="1" ht="24.2" customHeight="1" x14ac:dyDescent="0.2">
      <c r="B127" s="28"/>
      <c r="C127" s="223" t="s">
        <v>292</v>
      </c>
      <c r="D127" s="223" t="s">
        <v>118</v>
      </c>
      <c r="E127" s="224" t="s">
        <v>293</v>
      </c>
      <c r="F127" s="225" t="s">
        <v>294</v>
      </c>
      <c r="G127" s="226" t="s">
        <v>121</v>
      </c>
      <c r="H127" s="227">
        <v>1</v>
      </c>
      <c r="I127" s="113"/>
      <c r="J127" s="113"/>
      <c r="K127" s="228">
        <f t="shared" si="13"/>
        <v>0</v>
      </c>
      <c r="L127" s="225" t="s">
        <v>122</v>
      </c>
      <c r="M127" s="28"/>
      <c r="N127" s="114" t="s">
        <v>3</v>
      </c>
      <c r="O127" s="115" t="s">
        <v>37</v>
      </c>
      <c r="P127" s="116">
        <f t="shared" si="14"/>
        <v>0</v>
      </c>
      <c r="Q127" s="116">
        <f t="shared" si="15"/>
        <v>0</v>
      </c>
      <c r="R127" s="116">
        <f t="shared" si="16"/>
        <v>0</v>
      </c>
      <c r="T127" s="117">
        <f t="shared" si="17"/>
        <v>0</v>
      </c>
      <c r="U127" s="117">
        <v>0</v>
      </c>
      <c r="V127" s="117">
        <f t="shared" si="18"/>
        <v>0</v>
      </c>
      <c r="W127" s="117">
        <v>0</v>
      </c>
      <c r="X127" s="118">
        <f t="shared" si="19"/>
        <v>0</v>
      </c>
      <c r="AR127" s="119" t="s">
        <v>123</v>
      </c>
      <c r="AT127" s="119" t="s">
        <v>118</v>
      </c>
      <c r="AU127" s="119" t="s">
        <v>76</v>
      </c>
      <c r="AY127" s="13" t="s">
        <v>117</v>
      </c>
      <c r="BE127" s="120">
        <f t="shared" si="20"/>
        <v>0</v>
      </c>
      <c r="BF127" s="120">
        <f t="shared" si="21"/>
        <v>0</v>
      </c>
      <c r="BG127" s="120">
        <f t="shared" si="22"/>
        <v>0</v>
      </c>
      <c r="BH127" s="120">
        <f t="shared" si="23"/>
        <v>0</v>
      </c>
      <c r="BI127" s="120">
        <f t="shared" si="24"/>
        <v>0</v>
      </c>
      <c r="BJ127" s="13" t="s">
        <v>76</v>
      </c>
      <c r="BK127" s="120">
        <f t="shared" si="25"/>
        <v>0</v>
      </c>
      <c r="BL127" s="13" t="s">
        <v>123</v>
      </c>
      <c r="BM127" s="119" t="s">
        <v>295</v>
      </c>
    </row>
    <row r="128" spans="2:65" s="1" customFormat="1" ht="24.2" customHeight="1" x14ac:dyDescent="0.2">
      <c r="B128" s="28"/>
      <c r="C128" s="229" t="s">
        <v>296</v>
      </c>
      <c r="D128" s="229" t="s">
        <v>188</v>
      </c>
      <c r="E128" s="230" t="s">
        <v>297</v>
      </c>
      <c r="F128" s="231" t="s">
        <v>298</v>
      </c>
      <c r="G128" s="232" t="s">
        <v>121</v>
      </c>
      <c r="H128" s="233">
        <v>1</v>
      </c>
      <c r="I128" s="121"/>
      <c r="J128" s="122"/>
      <c r="K128" s="234">
        <f t="shared" si="13"/>
        <v>0</v>
      </c>
      <c r="L128" s="231" t="s">
        <v>122</v>
      </c>
      <c r="M128" s="123"/>
      <c r="N128" s="124" t="s">
        <v>3</v>
      </c>
      <c r="O128" s="115" t="s">
        <v>37</v>
      </c>
      <c r="P128" s="116">
        <f t="shared" si="14"/>
        <v>0</v>
      </c>
      <c r="Q128" s="116">
        <f t="shared" si="15"/>
        <v>0</v>
      </c>
      <c r="R128" s="116">
        <f t="shared" si="16"/>
        <v>0</v>
      </c>
      <c r="T128" s="117">
        <f t="shared" si="17"/>
        <v>0</v>
      </c>
      <c r="U128" s="117">
        <v>0</v>
      </c>
      <c r="V128" s="117">
        <f t="shared" si="18"/>
        <v>0</v>
      </c>
      <c r="W128" s="117">
        <v>0</v>
      </c>
      <c r="X128" s="118">
        <f t="shared" si="19"/>
        <v>0</v>
      </c>
      <c r="AR128" s="119" t="s">
        <v>123</v>
      </c>
      <c r="AT128" s="119" t="s">
        <v>188</v>
      </c>
      <c r="AU128" s="119" t="s">
        <v>76</v>
      </c>
      <c r="AY128" s="13" t="s">
        <v>117</v>
      </c>
      <c r="BE128" s="120">
        <f t="shared" si="20"/>
        <v>0</v>
      </c>
      <c r="BF128" s="120">
        <f t="shared" si="21"/>
        <v>0</v>
      </c>
      <c r="BG128" s="120">
        <f t="shared" si="22"/>
        <v>0</v>
      </c>
      <c r="BH128" s="120">
        <f t="shared" si="23"/>
        <v>0</v>
      </c>
      <c r="BI128" s="120">
        <f t="shared" si="24"/>
        <v>0</v>
      </c>
      <c r="BJ128" s="13" t="s">
        <v>76</v>
      </c>
      <c r="BK128" s="120">
        <f t="shared" si="25"/>
        <v>0</v>
      </c>
      <c r="BL128" s="13" t="s">
        <v>123</v>
      </c>
      <c r="BM128" s="119" t="s">
        <v>299</v>
      </c>
    </row>
    <row r="129" spans="2:65" s="1" customFormat="1" ht="24.2" customHeight="1" x14ac:dyDescent="0.2">
      <c r="B129" s="28"/>
      <c r="C129" s="229" t="s">
        <v>300</v>
      </c>
      <c r="D129" s="229" t="s">
        <v>188</v>
      </c>
      <c r="E129" s="230" t="s">
        <v>301</v>
      </c>
      <c r="F129" s="231" t="s">
        <v>302</v>
      </c>
      <c r="G129" s="232" t="s">
        <v>121</v>
      </c>
      <c r="H129" s="233">
        <v>1</v>
      </c>
      <c r="I129" s="121"/>
      <c r="J129" s="122"/>
      <c r="K129" s="234">
        <f t="shared" si="13"/>
        <v>0</v>
      </c>
      <c r="L129" s="231" t="s">
        <v>122</v>
      </c>
      <c r="M129" s="123"/>
      <c r="N129" s="124" t="s">
        <v>3</v>
      </c>
      <c r="O129" s="115" t="s">
        <v>37</v>
      </c>
      <c r="P129" s="116">
        <f t="shared" si="14"/>
        <v>0</v>
      </c>
      <c r="Q129" s="116">
        <f t="shared" si="15"/>
        <v>0</v>
      </c>
      <c r="R129" s="116">
        <f t="shared" si="16"/>
        <v>0</v>
      </c>
      <c r="T129" s="117">
        <f t="shared" si="17"/>
        <v>0</v>
      </c>
      <c r="U129" s="117">
        <v>0</v>
      </c>
      <c r="V129" s="117">
        <f t="shared" si="18"/>
        <v>0</v>
      </c>
      <c r="W129" s="117">
        <v>0</v>
      </c>
      <c r="X129" s="118">
        <f t="shared" si="19"/>
        <v>0</v>
      </c>
      <c r="AR129" s="119" t="s">
        <v>123</v>
      </c>
      <c r="AT129" s="119" t="s">
        <v>188</v>
      </c>
      <c r="AU129" s="119" t="s">
        <v>76</v>
      </c>
      <c r="AY129" s="13" t="s">
        <v>117</v>
      </c>
      <c r="BE129" s="120">
        <f t="shared" si="20"/>
        <v>0</v>
      </c>
      <c r="BF129" s="120">
        <f t="shared" si="21"/>
        <v>0</v>
      </c>
      <c r="BG129" s="120">
        <f t="shared" si="22"/>
        <v>0</v>
      </c>
      <c r="BH129" s="120">
        <f t="shared" si="23"/>
        <v>0</v>
      </c>
      <c r="BI129" s="120">
        <f t="shared" si="24"/>
        <v>0</v>
      </c>
      <c r="BJ129" s="13" t="s">
        <v>76</v>
      </c>
      <c r="BK129" s="120">
        <f t="shared" si="25"/>
        <v>0</v>
      </c>
      <c r="BL129" s="13" t="s">
        <v>123</v>
      </c>
      <c r="BM129" s="119" t="s">
        <v>303</v>
      </c>
    </row>
    <row r="130" spans="2:65" s="1" customFormat="1" ht="24.2" customHeight="1" x14ac:dyDescent="0.2">
      <c r="B130" s="28"/>
      <c r="C130" s="229" t="s">
        <v>304</v>
      </c>
      <c r="D130" s="229" t="s">
        <v>188</v>
      </c>
      <c r="E130" s="230" t="s">
        <v>305</v>
      </c>
      <c r="F130" s="231" t="s">
        <v>306</v>
      </c>
      <c r="G130" s="232" t="s">
        <v>121</v>
      </c>
      <c r="H130" s="233">
        <v>1</v>
      </c>
      <c r="I130" s="121"/>
      <c r="J130" s="122"/>
      <c r="K130" s="234">
        <f t="shared" si="13"/>
        <v>0</v>
      </c>
      <c r="L130" s="231" t="s">
        <v>122</v>
      </c>
      <c r="M130" s="123"/>
      <c r="N130" s="124" t="s">
        <v>3</v>
      </c>
      <c r="O130" s="115" t="s">
        <v>37</v>
      </c>
      <c r="P130" s="116">
        <f t="shared" si="14"/>
        <v>0</v>
      </c>
      <c r="Q130" s="116">
        <f t="shared" si="15"/>
        <v>0</v>
      </c>
      <c r="R130" s="116">
        <f t="shared" si="16"/>
        <v>0</v>
      </c>
      <c r="T130" s="117">
        <f t="shared" si="17"/>
        <v>0</v>
      </c>
      <c r="U130" s="117">
        <v>0</v>
      </c>
      <c r="V130" s="117">
        <f t="shared" si="18"/>
        <v>0</v>
      </c>
      <c r="W130" s="117">
        <v>0</v>
      </c>
      <c r="X130" s="118">
        <f t="shared" si="19"/>
        <v>0</v>
      </c>
      <c r="AR130" s="119" t="s">
        <v>123</v>
      </c>
      <c r="AT130" s="119" t="s">
        <v>188</v>
      </c>
      <c r="AU130" s="119" t="s">
        <v>76</v>
      </c>
      <c r="AY130" s="13" t="s">
        <v>117</v>
      </c>
      <c r="BE130" s="120">
        <f t="shared" si="20"/>
        <v>0</v>
      </c>
      <c r="BF130" s="120">
        <f t="shared" si="21"/>
        <v>0</v>
      </c>
      <c r="BG130" s="120">
        <f t="shared" si="22"/>
        <v>0</v>
      </c>
      <c r="BH130" s="120">
        <f t="shared" si="23"/>
        <v>0</v>
      </c>
      <c r="BI130" s="120">
        <f t="shared" si="24"/>
        <v>0</v>
      </c>
      <c r="BJ130" s="13" t="s">
        <v>76</v>
      </c>
      <c r="BK130" s="120">
        <f t="shared" si="25"/>
        <v>0</v>
      </c>
      <c r="BL130" s="13" t="s">
        <v>123</v>
      </c>
      <c r="BM130" s="119" t="s">
        <v>307</v>
      </c>
    </row>
    <row r="131" spans="2:65" s="1" customFormat="1" ht="24.2" customHeight="1" x14ac:dyDescent="0.2">
      <c r="B131" s="28"/>
      <c r="C131" s="229" t="s">
        <v>308</v>
      </c>
      <c r="D131" s="229" t="s">
        <v>188</v>
      </c>
      <c r="E131" s="230" t="s">
        <v>309</v>
      </c>
      <c r="F131" s="231" t="s">
        <v>310</v>
      </c>
      <c r="G131" s="232" t="s">
        <v>121</v>
      </c>
      <c r="H131" s="233">
        <v>1</v>
      </c>
      <c r="I131" s="121"/>
      <c r="J131" s="122"/>
      <c r="K131" s="234">
        <f t="shared" si="13"/>
        <v>0</v>
      </c>
      <c r="L131" s="231" t="s">
        <v>122</v>
      </c>
      <c r="M131" s="123"/>
      <c r="N131" s="124" t="s">
        <v>3</v>
      </c>
      <c r="O131" s="115" t="s">
        <v>37</v>
      </c>
      <c r="P131" s="116">
        <f t="shared" si="14"/>
        <v>0</v>
      </c>
      <c r="Q131" s="116">
        <f t="shared" si="15"/>
        <v>0</v>
      </c>
      <c r="R131" s="116">
        <f t="shared" si="16"/>
        <v>0</v>
      </c>
      <c r="T131" s="117">
        <f t="shared" si="17"/>
        <v>0</v>
      </c>
      <c r="U131" s="117">
        <v>0</v>
      </c>
      <c r="V131" s="117">
        <f t="shared" si="18"/>
        <v>0</v>
      </c>
      <c r="W131" s="117">
        <v>0</v>
      </c>
      <c r="X131" s="118">
        <f t="shared" si="19"/>
        <v>0</v>
      </c>
      <c r="AR131" s="119" t="s">
        <v>123</v>
      </c>
      <c r="AT131" s="119" t="s">
        <v>188</v>
      </c>
      <c r="AU131" s="119" t="s">
        <v>76</v>
      </c>
      <c r="AY131" s="13" t="s">
        <v>117</v>
      </c>
      <c r="BE131" s="120">
        <f t="shared" si="20"/>
        <v>0</v>
      </c>
      <c r="BF131" s="120">
        <f t="shared" si="21"/>
        <v>0</v>
      </c>
      <c r="BG131" s="120">
        <f t="shared" si="22"/>
        <v>0</v>
      </c>
      <c r="BH131" s="120">
        <f t="shared" si="23"/>
        <v>0</v>
      </c>
      <c r="BI131" s="120">
        <f t="shared" si="24"/>
        <v>0</v>
      </c>
      <c r="BJ131" s="13" t="s">
        <v>76</v>
      </c>
      <c r="BK131" s="120">
        <f t="shared" si="25"/>
        <v>0</v>
      </c>
      <c r="BL131" s="13" t="s">
        <v>123</v>
      </c>
      <c r="BM131" s="119" t="s">
        <v>311</v>
      </c>
    </row>
    <row r="132" spans="2:65" s="1" customFormat="1" ht="33" customHeight="1" x14ac:dyDescent="0.2">
      <c r="B132" s="28"/>
      <c r="C132" s="229" t="s">
        <v>312</v>
      </c>
      <c r="D132" s="229" t="s">
        <v>188</v>
      </c>
      <c r="E132" s="230" t="s">
        <v>313</v>
      </c>
      <c r="F132" s="231" t="s">
        <v>314</v>
      </c>
      <c r="G132" s="232" t="s">
        <v>121</v>
      </c>
      <c r="H132" s="233">
        <v>1</v>
      </c>
      <c r="I132" s="121"/>
      <c r="J132" s="122"/>
      <c r="K132" s="234">
        <f t="shared" si="13"/>
        <v>0</v>
      </c>
      <c r="L132" s="231" t="s">
        <v>122</v>
      </c>
      <c r="M132" s="123"/>
      <c r="N132" s="124" t="s">
        <v>3</v>
      </c>
      <c r="O132" s="115" t="s">
        <v>37</v>
      </c>
      <c r="P132" s="116">
        <f t="shared" si="14"/>
        <v>0</v>
      </c>
      <c r="Q132" s="116">
        <f t="shared" si="15"/>
        <v>0</v>
      </c>
      <c r="R132" s="116">
        <f t="shared" si="16"/>
        <v>0</v>
      </c>
      <c r="T132" s="117">
        <f t="shared" si="17"/>
        <v>0</v>
      </c>
      <c r="U132" s="117">
        <v>0</v>
      </c>
      <c r="V132" s="117">
        <f t="shared" si="18"/>
        <v>0</v>
      </c>
      <c r="W132" s="117">
        <v>0</v>
      </c>
      <c r="X132" s="118">
        <f t="shared" si="19"/>
        <v>0</v>
      </c>
      <c r="AR132" s="119" t="s">
        <v>123</v>
      </c>
      <c r="AT132" s="119" t="s">
        <v>188</v>
      </c>
      <c r="AU132" s="119" t="s">
        <v>76</v>
      </c>
      <c r="AY132" s="13" t="s">
        <v>117</v>
      </c>
      <c r="BE132" s="120">
        <f t="shared" si="20"/>
        <v>0</v>
      </c>
      <c r="BF132" s="120">
        <f t="shared" si="21"/>
        <v>0</v>
      </c>
      <c r="BG132" s="120">
        <f t="shared" si="22"/>
        <v>0</v>
      </c>
      <c r="BH132" s="120">
        <f t="shared" si="23"/>
        <v>0</v>
      </c>
      <c r="BI132" s="120">
        <f t="shared" si="24"/>
        <v>0</v>
      </c>
      <c r="BJ132" s="13" t="s">
        <v>76</v>
      </c>
      <c r="BK132" s="120">
        <f t="shared" si="25"/>
        <v>0</v>
      </c>
      <c r="BL132" s="13" t="s">
        <v>123</v>
      </c>
      <c r="BM132" s="119" t="s">
        <v>315</v>
      </c>
    </row>
    <row r="133" spans="2:65" s="1" customFormat="1" ht="24.2" customHeight="1" x14ac:dyDescent="0.2">
      <c r="B133" s="28"/>
      <c r="C133" s="229" t="s">
        <v>316</v>
      </c>
      <c r="D133" s="229" t="s">
        <v>188</v>
      </c>
      <c r="E133" s="230" t="s">
        <v>317</v>
      </c>
      <c r="F133" s="231" t="s">
        <v>318</v>
      </c>
      <c r="G133" s="232" t="s">
        <v>262</v>
      </c>
      <c r="H133" s="233">
        <v>6</v>
      </c>
      <c r="I133" s="121"/>
      <c r="J133" s="122"/>
      <c r="K133" s="234">
        <f t="shared" si="13"/>
        <v>0</v>
      </c>
      <c r="L133" s="231" t="s">
        <v>122</v>
      </c>
      <c r="M133" s="123"/>
      <c r="N133" s="124" t="s">
        <v>3</v>
      </c>
      <c r="O133" s="115" t="s">
        <v>37</v>
      </c>
      <c r="P133" s="116">
        <f t="shared" si="14"/>
        <v>0</v>
      </c>
      <c r="Q133" s="116">
        <f t="shared" si="15"/>
        <v>0</v>
      </c>
      <c r="R133" s="116">
        <f t="shared" si="16"/>
        <v>0</v>
      </c>
      <c r="T133" s="117">
        <f t="shared" si="17"/>
        <v>0</v>
      </c>
      <c r="U133" s="117">
        <v>0</v>
      </c>
      <c r="V133" s="117">
        <f t="shared" si="18"/>
        <v>0</v>
      </c>
      <c r="W133" s="117">
        <v>0</v>
      </c>
      <c r="X133" s="118">
        <f t="shared" si="19"/>
        <v>0</v>
      </c>
      <c r="AR133" s="119" t="s">
        <v>123</v>
      </c>
      <c r="AT133" s="119" t="s">
        <v>188</v>
      </c>
      <c r="AU133" s="119" t="s">
        <v>76</v>
      </c>
      <c r="AY133" s="13" t="s">
        <v>117</v>
      </c>
      <c r="BE133" s="120">
        <f t="shared" si="20"/>
        <v>0</v>
      </c>
      <c r="BF133" s="120">
        <f t="shared" si="21"/>
        <v>0</v>
      </c>
      <c r="BG133" s="120">
        <f t="shared" si="22"/>
        <v>0</v>
      </c>
      <c r="BH133" s="120">
        <f t="shared" si="23"/>
        <v>0</v>
      </c>
      <c r="BI133" s="120">
        <f t="shared" si="24"/>
        <v>0</v>
      </c>
      <c r="BJ133" s="13" t="s">
        <v>76</v>
      </c>
      <c r="BK133" s="120">
        <f t="shared" si="25"/>
        <v>0</v>
      </c>
      <c r="BL133" s="13" t="s">
        <v>123</v>
      </c>
      <c r="BM133" s="119" t="s">
        <v>319</v>
      </c>
    </row>
    <row r="134" spans="2:65" s="1" customFormat="1" ht="24" x14ac:dyDescent="0.2">
      <c r="B134" s="28"/>
      <c r="C134" s="229" t="s">
        <v>320</v>
      </c>
      <c r="D134" s="229" t="s">
        <v>188</v>
      </c>
      <c r="E134" s="230" t="s">
        <v>321</v>
      </c>
      <c r="F134" s="231" t="s">
        <v>322</v>
      </c>
      <c r="G134" s="232" t="s">
        <v>262</v>
      </c>
      <c r="H134" s="233">
        <v>20</v>
      </c>
      <c r="I134" s="121"/>
      <c r="J134" s="122"/>
      <c r="K134" s="234">
        <f t="shared" si="13"/>
        <v>0</v>
      </c>
      <c r="L134" s="231" t="s">
        <v>122</v>
      </c>
      <c r="M134" s="123"/>
      <c r="N134" s="124" t="s">
        <v>3</v>
      </c>
      <c r="O134" s="115" t="s">
        <v>37</v>
      </c>
      <c r="P134" s="116">
        <f t="shared" si="14"/>
        <v>0</v>
      </c>
      <c r="Q134" s="116">
        <f t="shared" si="15"/>
        <v>0</v>
      </c>
      <c r="R134" s="116">
        <f t="shared" si="16"/>
        <v>0</v>
      </c>
      <c r="T134" s="117">
        <f t="shared" si="17"/>
        <v>0</v>
      </c>
      <c r="U134" s="117">
        <v>0</v>
      </c>
      <c r="V134" s="117">
        <f t="shared" si="18"/>
        <v>0</v>
      </c>
      <c r="W134" s="117">
        <v>0</v>
      </c>
      <c r="X134" s="118">
        <f t="shared" si="19"/>
        <v>0</v>
      </c>
      <c r="AR134" s="119" t="s">
        <v>123</v>
      </c>
      <c r="AT134" s="119" t="s">
        <v>188</v>
      </c>
      <c r="AU134" s="119" t="s">
        <v>76</v>
      </c>
      <c r="AY134" s="13" t="s">
        <v>117</v>
      </c>
      <c r="BE134" s="120">
        <f t="shared" si="20"/>
        <v>0</v>
      </c>
      <c r="BF134" s="120">
        <f t="shared" si="21"/>
        <v>0</v>
      </c>
      <c r="BG134" s="120">
        <f t="shared" si="22"/>
        <v>0</v>
      </c>
      <c r="BH134" s="120">
        <f t="shared" si="23"/>
        <v>0</v>
      </c>
      <c r="BI134" s="120">
        <f t="shared" si="24"/>
        <v>0</v>
      </c>
      <c r="BJ134" s="13" t="s">
        <v>76</v>
      </c>
      <c r="BK134" s="120">
        <f t="shared" si="25"/>
        <v>0</v>
      </c>
      <c r="BL134" s="13" t="s">
        <v>123</v>
      </c>
      <c r="BM134" s="119" t="s">
        <v>323</v>
      </c>
    </row>
    <row r="135" spans="2:65" s="1" customFormat="1" ht="24" x14ac:dyDescent="0.2">
      <c r="B135" s="28"/>
      <c r="C135" s="229" t="s">
        <v>324</v>
      </c>
      <c r="D135" s="229" t="s">
        <v>188</v>
      </c>
      <c r="E135" s="230" t="s">
        <v>325</v>
      </c>
      <c r="F135" s="231" t="s">
        <v>326</v>
      </c>
      <c r="G135" s="232" t="s">
        <v>262</v>
      </c>
      <c r="H135" s="233">
        <v>14</v>
      </c>
      <c r="I135" s="121"/>
      <c r="J135" s="122"/>
      <c r="K135" s="234">
        <f t="shared" si="13"/>
        <v>0</v>
      </c>
      <c r="L135" s="231" t="s">
        <v>122</v>
      </c>
      <c r="M135" s="123"/>
      <c r="N135" s="124" t="s">
        <v>3</v>
      </c>
      <c r="O135" s="115" t="s">
        <v>37</v>
      </c>
      <c r="P135" s="116">
        <f t="shared" si="14"/>
        <v>0</v>
      </c>
      <c r="Q135" s="116">
        <f t="shared" si="15"/>
        <v>0</v>
      </c>
      <c r="R135" s="116">
        <f t="shared" si="16"/>
        <v>0</v>
      </c>
      <c r="T135" s="117">
        <f t="shared" si="17"/>
        <v>0</v>
      </c>
      <c r="U135" s="117">
        <v>0</v>
      </c>
      <c r="V135" s="117">
        <f t="shared" si="18"/>
        <v>0</v>
      </c>
      <c r="W135" s="117">
        <v>0</v>
      </c>
      <c r="X135" s="118">
        <f t="shared" si="19"/>
        <v>0</v>
      </c>
      <c r="AR135" s="119" t="s">
        <v>123</v>
      </c>
      <c r="AT135" s="119" t="s">
        <v>188</v>
      </c>
      <c r="AU135" s="119" t="s">
        <v>76</v>
      </c>
      <c r="AY135" s="13" t="s">
        <v>117</v>
      </c>
      <c r="BE135" s="120">
        <f t="shared" si="20"/>
        <v>0</v>
      </c>
      <c r="BF135" s="120">
        <f t="shared" si="21"/>
        <v>0</v>
      </c>
      <c r="BG135" s="120">
        <f t="shared" si="22"/>
        <v>0</v>
      </c>
      <c r="BH135" s="120">
        <f t="shared" si="23"/>
        <v>0</v>
      </c>
      <c r="BI135" s="120">
        <f t="shared" si="24"/>
        <v>0</v>
      </c>
      <c r="BJ135" s="13" t="s">
        <v>76</v>
      </c>
      <c r="BK135" s="120">
        <f t="shared" si="25"/>
        <v>0</v>
      </c>
      <c r="BL135" s="13" t="s">
        <v>123</v>
      </c>
      <c r="BM135" s="119" t="s">
        <v>327</v>
      </c>
    </row>
    <row r="136" spans="2:65" s="1" customFormat="1" ht="24" x14ac:dyDescent="0.2">
      <c r="B136" s="28"/>
      <c r="C136" s="229" t="s">
        <v>328</v>
      </c>
      <c r="D136" s="229" t="s">
        <v>188</v>
      </c>
      <c r="E136" s="230" t="s">
        <v>329</v>
      </c>
      <c r="F136" s="231" t="s">
        <v>330</v>
      </c>
      <c r="G136" s="232" t="s">
        <v>262</v>
      </c>
      <c r="H136" s="233">
        <v>25</v>
      </c>
      <c r="I136" s="121"/>
      <c r="J136" s="122"/>
      <c r="K136" s="234">
        <f t="shared" si="13"/>
        <v>0</v>
      </c>
      <c r="L136" s="231" t="s">
        <v>122</v>
      </c>
      <c r="M136" s="123"/>
      <c r="N136" s="124" t="s">
        <v>3</v>
      </c>
      <c r="O136" s="115" t="s">
        <v>37</v>
      </c>
      <c r="P136" s="116">
        <f t="shared" si="14"/>
        <v>0</v>
      </c>
      <c r="Q136" s="116">
        <f t="shared" si="15"/>
        <v>0</v>
      </c>
      <c r="R136" s="116">
        <f t="shared" si="16"/>
        <v>0</v>
      </c>
      <c r="T136" s="117">
        <f t="shared" si="17"/>
        <v>0</v>
      </c>
      <c r="U136" s="117">
        <v>0</v>
      </c>
      <c r="V136" s="117">
        <f t="shared" si="18"/>
        <v>0</v>
      </c>
      <c r="W136" s="117">
        <v>0</v>
      </c>
      <c r="X136" s="118">
        <f t="shared" si="19"/>
        <v>0</v>
      </c>
      <c r="AR136" s="119" t="s">
        <v>123</v>
      </c>
      <c r="AT136" s="119" t="s">
        <v>188</v>
      </c>
      <c r="AU136" s="119" t="s">
        <v>76</v>
      </c>
      <c r="AY136" s="13" t="s">
        <v>117</v>
      </c>
      <c r="BE136" s="120">
        <f t="shared" si="20"/>
        <v>0</v>
      </c>
      <c r="BF136" s="120">
        <f t="shared" si="21"/>
        <v>0</v>
      </c>
      <c r="BG136" s="120">
        <f t="shared" si="22"/>
        <v>0</v>
      </c>
      <c r="BH136" s="120">
        <f t="shared" si="23"/>
        <v>0</v>
      </c>
      <c r="BI136" s="120">
        <f t="shared" si="24"/>
        <v>0</v>
      </c>
      <c r="BJ136" s="13" t="s">
        <v>76</v>
      </c>
      <c r="BK136" s="120">
        <f t="shared" si="25"/>
        <v>0</v>
      </c>
      <c r="BL136" s="13" t="s">
        <v>123</v>
      </c>
      <c r="BM136" s="119" t="s">
        <v>331</v>
      </c>
    </row>
    <row r="137" spans="2:65" s="1" customFormat="1" ht="44.25" customHeight="1" x14ac:dyDescent="0.2">
      <c r="B137" s="28"/>
      <c r="C137" s="223" t="s">
        <v>332</v>
      </c>
      <c r="D137" s="223" t="s">
        <v>118</v>
      </c>
      <c r="E137" s="224" t="s">
        <v>333</v>
      </c>
      <c r="F137" s="225" t="s">
        <v>334</v>
      </c>
      <c r="G137" s="226" t="s">
        <v>121</v>
      </c>
      <c r="H137" s="227">
        <v>8</v>
      </c>
      <c r="I137" s="113"/>
      <c r="J137" s="113"/>
      <c r="K137" s="228">
        <f t="shared" si="13"/>
        <v>0</v>
      </c>
      <c r="L137" s="225" t="s">
        <v>122</v>
      </c>
      <c r="M137" s="28"/>
      <c r="N137" s="114" t="s">
        <v>3</v>
      </c>
      <c r="O137" s="115" t="s">
        <v>37</v>
      </c>
      <c r="P137" s="116">
        <f t="shared" si="14"/>
        <v>0</v>
      </c>
      <c r="Q137" s="116">
        <f t="shared" si="15"/>
        <v>0</v>
      </c>
      <c r="R137" s="116">
        <f t="shared" si="16"/>
        <v>0</v>
      </c>
      <c r="T137" s="117">
        <f t="shared" si="17"/>
        <v>0</v>
      </c>
      <c r="U137" s="117">
        <v>0</v>
      </c>
      <c r="V137" s="117">
        <f t="shared" si="18"/>
        <v>0</v>
      </c>
      <c r="W137" s="117">
        <v>0</v>
      </c>
      <c r="X137" s="118">
        <f t="shared" si="19"/>
        <v>0</v>
      </c>
      <c r="AR137" s="119" t="s">
        <v>123</v>
      </c>
      <c r="AT137" s="119" t="s">
        <v>118</v>
      </c>
      <c r="AU137" s="119" t="s">
        <v>76</v>
      </c>
      <c r="AY137" s="13" t="s">
        <v>117</v>
      </c>
      <c r="BE137" s="120">
        <f t="shared" si="20"/>
        <v>0</v>
      </c>
      <c r="BF137" s="120">
        <f t="shared" si="21"/>
        <v>0</v>
      </c>
      <c r="BG137" s="120">
        <f t="shared" si="22"/>
        <v>0</v>
      </c>
      <c r="BH137" s="120">
        <f t="shared" si="23"/>
        <v>0</v>
      </c>
      <c r="BI137" s="120">
        <f t="shared" si="24"/>
        <v>0</v>
      </c>
      <c r="BJ137" s="13" t="s">
        <v>76</v>
      </c>
      <c r="BK137" s="120">
        <f t="shared" si="25"/>
        <v>0</v>
      </c>
      <c r="BL137" s="13" t="s">
        <v>123</v>
      </c>
      <c r="BM137" s="119" t="s">
        <v>335</v>
      </c>
    </row>
    <row r="138" spans="2:65" s="1" customFormat="1" ht="44.25" customHeight="1" x14ac:dyDescent="0.2">
      <c r="B138" s="28"/>
      <c r="C138" s="223" t="s">
        <v>336</v>
      </c>
      <c r="D138" s="223" t="s">
        <v>118</v>
      </c>
      <c r="E138" s="224" t="s">
        <v>337</v>
      </c>
      <c r="F138" s="225" t="s">
        <v>338</v>
      </c>
      <c r="G138" s="226" t="s">
        <v>121</v>
      </c>
      <c r="H138" s="227">
        <v>8</v>
      </c>
      <c r="I138" s="113"/>
      <c r="J138" s="113"/>
      <c r="K138" s="228">
        <f t="shared" si="13"/>
        <v>0</v>
      </c>
      <c r="L138" s="225" t="s">
        <v>122</v>
      </c>
      <c r="M138" s="28"/>
      <c r="N138" s="114" t="s">
        <v>3</v>
      </c>
      <c r="O138" s="115" t="s">
        <v>37</v>
      </c>
      <c r="P138" s="116">
        <f t="shared" si="14"/>
        <v>0</v>
      </c>
      <c r="Q138" s="116">
        <f t="shared" si="15"/>
        <v>0</v>
      </c>
      <c r="R138" s="116">
        <f t="shared" si="16"/>
        <v>0</v>
      </c>
      <c r="T138" s="117">
        <f t="shared" si="17"/>
        <v>0</v>
      </c>
      <c r="U138" s="117">
        <v>0</v>
      </c>
      <c r="V138" s="117">
        <f t="shared" si="18"/>
        <v>0</v>
      </c>
      <c r="W138" s="117">
        <v>0</v>
      </c>
      <c r="X138" s="118">
        <f t="shared" si="19"/>
        <v>0</v>
      </c>
      <c r="AR138" s="119" t="s">
        <v>123</v>
      </c>
      <c r="AT138" s="119" t="s">
        <v>118</v>
      </c>
      <c r="AU138" s="119" t="s">
        <v>76</v>
      </c>
      <c r="AY138" s="13" t="s">
        <v>117</v>
      </c>
      <c r="BE138" s="120">
        <f t="shared" si="20"/>
        <v>0</v>
      </c>
      <c r="BF138" s="120">
        <f t="shared" si="21"/>
        <v>0</v>
      </c>
      <c r="BG138" s="120">
        <f t="shared" si="22"/>
        <v>0</v>
      </c>
      <c r="BH138" s="120">
        <f t="shared" si="23"/>
        <v>0</v>
      </c>
      <c r="BI138" s="120">
        <f t="shared" si="24"/>
        <v>0</v>
      </c>
      <c r="BJ138" s="13" t="s">
        <v>76</v>
      </c>
      <c r="BK138" s="120">
        <f t="shared" si="25"/>
        <v>0</v>
      </c>
      <c r="BL138" s="13" t="s">
        <v>123</v>
      </c>
      <c r="BM138" s="119" t="s">
        <v>339</v>
      </c>
    </row>
    <row r="139" spans="2:65" s="1" customFormat="1" ht="24" x14ac:dyDescent="0.2">
      <c r="B139" s="28"/>
      <c r="C139" s="223" t="s">
        <v>340</v>
      </c>
      <c r="D139" s="223" t="s">
        <v>118</v>
      </c>
      <c r="E139" s="224" t="s">
        <v>341</v>
      </c>
      <c r="F139" s="225" t="s">
        <v>342</v>
      </c>
      <c r="G139" s="226" t="s">
        <v>262</v>
      </c>
      <c r="H139" s="227">
        <v>17</v>
      </c>
      <c r="I139" s="113"/>
      <c r="J139" s="113"/>
      <c r="K139" s="228">
        <f t="shared" si="13"/>
        <v>0</v>
      </c>
      <c r="L139" s="225" t="s">
        <v>122</v>
      </c>
      <c r="M139" s="28"/>
      <c r="N139" s="114" t="s">
        <v>3</v>
      </c>
      <c r="O139" s="115" t="s">
        <v>37</v>
      </c>
      <c r="P139" s="116">
        <f t="shared" si="14"/>
        <v>0</v>
      </c>
      <c r="Q139" s="116">
        <f t="shared" si="15"/>
        <v>0</v>
      </c>
      <c r="R139" s="116">
        <f t="shared" si="16"/>
        <v>0</v>
      </c>
      <c r="T139" s="117">
        <f t="shared" si="17"/>
        <v>0</v>
      </c>
      <c r="U139" s="117">
        <v>0</v>
      </c>
      <c r="V139" s="117">
        <f t="shared" si="18"/>
        <v>0</v>
      </c>
      <c r="W139" s="117">
        <v>0</v>
      </c>
      <c r="X139" s="118">
        <f t="shared" si="19"/>
        <v>0</v>
      </c>
      <c r="AR139" s="119" t="s">
        <v>123</v>
      </c>
      <c r="AT139" s="119" t="s">
        <v>118</v>
      </c>
      <c r="AU139" s="119" t="s">
        <v>76</v>
      </c>
      <c r="AY139" s="13" t="s">
        <v>117</v>
      </c>
      <c r="BE139" s="120">
        <f t="shared" si="20"/>
        <v>0</v>
      </c>
      <c r="BF139" s="120">
        <f t="shared" si="21"/>
        <v>0</v>
      </c>
      <c r="BG139" s="120">
        <f t="shared" si="22"/>
        <v>0</v>
      </c>
      <c r="BH139" s="120">
        <f t="shared" si="23"/>
        <v>0</v>
      </c>
      <c r="BI139" s="120">
        <f t="shared" si="24"/>
        <v>0</v>
      </c>
      <c r="BJ139" s="13" t="s">
        <v>76</v>
      </c>
      <c r="BK139" s="120">
        <f t="shared" si="25"/>
        <v>0</v>
      </c>
      <c r="BL139" s="13" t="s">
        <v>123</v>
      </c>
      <c r="BM139" s="119" t="s">
        <v>343</v>
      </c>
    </row>
    <row r="140" spans="2:65" s="1" customFormat="1" ht="24.2" customHeight="1" x14ac:dyDescent="0.2">
      <c r="B140" s="28"/>
      <c r="C140" s="223" t="s">
        <v>344</v>
      </c>
      <c r="D140" s="223" t="s">
        <v>118</v>
      </c>
      <c r="E140" s="224" t="s">
        <v>345</v>
      </c>
      <c r="F140" s="225" t="s">
        <v>346</v>
      </c>
      <c r="G140" s="226" t="s">
        <v>262</v>
      </c>
      <c r="H140" s="227">
        <v>17</v>
      </c>
      <c r="I140" s="113"/>
      <c r="J140" s="113"/>
      <c r="K140" s="228">
        <f t="shared" si="13"/>
        <v>0</v>
      </c>
      <c r="L140" s="225" t="s">
        <v>122</v>
      </c>
      <c r="M140" s="28"/>
      <c r="N140" s="114" t="s">
        <v>3</v>
      </c>
      <c r="O140" s="115" t="s">
        <v>37</v>
      </c>
      <c r="P140" s="116">
        <f t="shared" si="14"/>
        <v>0</v>
      </c>
      <c r="Q140" s="116">
        <f t="shared" si="15"/>
        <v>0</v>
      </c>
      <c r="R140" s="116">
        <f t="shared" si="16"/>
        <v>0</v>
      </c>
      <c r="T140" s="117">
        <f t="shared" si="17"/>
        <v>0</v>
      </c>
      <c r="U140" s="117">
        <v>0</v>
      </c>
      <c r="V140" s="117">
        <f t="shared" si="18"/>
        <v>0</v>
      </c>
      <c r="W140" s="117">
        <v>0</v>
      </c>
      <c r="X140" s="118">
        <f t="shared" si="19"/>
        <v>0</v>
      </c>
      <c r="AR140" s="119" t="s">
        <v>123</v>
      </c>
      <c r="AT140" s="119" t="s">
        <v>118</v>
      </c>
      <c r="AU140" s="119" t="s">
        <v>76</v>
      </c>
      <c r="AY140" s="13" t="s">
        <v>117</v>
      </c>
      <c r="BE140" s="120">
        <f t="shared" si="20"/>
        <v>0</v>
      </c>
      <c r="BF140" s="120">
        <f t="shared" si="21"/>
        <v>0</v>
      </c>
      <c r="BG140" s="120">
        <f t="shared" si="22"/>
        <v>0</v>
      </c>
      <c r="BH140" s="120">
        <f t="shared" si="23"/>
        <v>0</v>
      </c>
      <c r="BI140" s="120">
        <f t="shared" si="24"/>
        <v>0</v>
      </c>
      <c r="BJ140" s="13" t="s">
        <v>76</v>
      </c>
      <c r="BK140" s="120">
        <f t="shared" si="25"/>
        <v>0</v>
      </c>
      <c r="BL140" s="13" t="s">
        <v>123</v>
      </c>
      <c r="BM140" s="119" t="s">
        <v>347</v>
      </c>
    </row>
    <row r="141" spans="2:65" s="1" customFormat="1" ht="24" x14ac:dyDescent="0.2">
      <c r="B141" s="28"/>
      <c r="C141" s="223" t="s">
        <v>348</v>
      </c>
      <c r="D141" s="223" t="s">
        <v>118</v>
      </c>
      <c r="E141" s="224" t="s">
        <v>349</v>
      </c>
      <c r="F141" s="225" t="s">
        <v>350</v>
      </c>
      <c r="G141" s="226" t="s">
        <v>262</v>
      </c>
      <c r="H141" s="227">
        <v>24</v>
      </c>
      <c r="I141" s="113"/>
      <c r="J141" s="113"/>
      <c r="K141" s="228">
        <f t="shared" si="13"/>
        <v>0</v>
      </c>
      <c r="L141" s="225" t="s">
        <v>122</v>
      </c>
      <c r="M141" s="28"/>
      <c r="N141" s="114" t="s">
        <v>3</v>
      </c>
      <c r="O141" s="115" t="s">
        <v>37</v>
      </c>
      <c r="P141" s="116">
        <f t="shared" si="14"/>
        <v>0</v>
      </c>
      <c r="Q141" s="116">
        <f t="shared" si="15"/>
        <v>0</v>
      </c>
      <c r="R141" s="116">
        <f t="shared" si="16"/>
        <v>0</v>
      </c>
      <c r="T141" s="117">
        <f t="shared" si="17"/>
        <v>0</v>
      </c>
      <c r="U141" s="117">
        <v>0</v>
      </c>
      <c r="V141" s="117">
        <f t="shared" si="18"/>
        <v>0</v>
      </c>
      <c r="W141" s="117">
        <v>0</v>
      </c>
      <c r="X141" s="118">
        <f t="shared" si="19"/>
        <v>0</v>
      </c>
      <c r="AR141" s="119" t="s">
        <v>123</v>
      </c>
      <c r="AT141" s="119" t="s">
        <v>118</v>
      </c>
      <c r="AU141" s="119" t="s">
        <v>76</v>
      </c>
      <c r="AY141" s="13" t="s">
        <v>117</v>
      </c>
      <c r="BE141" s="120">
        <f t="shared" si="20"/>
        <v>0</v>
      </c>
      <c r="BF141" s="120">
        <f t="shared" si="21"/>
        <v>0</v>
      </c>
      <c r="BG141" s="120">
        <f t="shared" si="22"/>
        <v>0</v>
      </c>
      <c r="BH141" s="120">
        <f t="shared" si="23"/>
        <v>0</v>
      </c>
      <c r="BI141" s="120">
        <f t="shared" si="24"/>
        <v>0</v>
      </c>
      <c r="BJ141" s="13" t="s">
        <v>76</v>
      </c>
      <c r="BK141" s="120">
        <f t="shared" si="25"/>
        <v>0</v>
      </c>
      <c r="BL141" s="13" t="s">
        <v>123</v>
      </c>
      <c r="BM141" s="119" t="s">
        <v>351</v>
      </c>
    </row>
    <row r="142" spans="2:65" s="1" customFormat="1" ht="24.2" customHeight="1" x14ac:dyDescent="0.2">
      <c r="B142" s="28"/>
      <c r="C142" s="223" t="s">
        <v>352</v>
      </c>
      <c r="D142" s="223" t="s">
        <v>118</v>
      </c>
      <c r="E142" s="224" t="s">
        <v>353</v>
      </c>
      <c r="F142" s="225" t="s">
        <v>354</v>
      </c>
      <c r="G142" s="226" t="s">
        <v>121</v>
      </c>
      <c r="H142" s="227">
        <v>1</v>
      </c>
      <c r="I142" s="113"/>
      <c r="J142" s="113"/>
      <c r="K142" s="228">
        <f t="shared" si="13"/>
        <v>0</v>
      </c>
      <c r="L142" s="225" t="s">
        <v>122</v>
      </c>
      <c r="M142" s="28"/>
      <c r="N142" s="114" t="s">
        <v>3</v>
      </c>
      <c r="O142" s="115" t="s">
        <v>37</v>
      </c>
      <c r="P142" s="116">
        <f t="shared" si="14"/>
        <v>0</v>
      </c>
      <c r="Q142" s="116">
        <f t="shared" si="15"/>
        <v>0</v>
      </c>
      <c r="R142" s="116">
        <f t="shared" si="16"/>
        <v>0</v>
      </c>
      <c r="T142" s="117">
        <f t="shared" si="17"/>
        <v>0</v>
      </c>
      <c r="U142" s="117">
        <v>0</v>
      </c>
      <c r="V142" s="117">
        <f t="shared" si="18"/>
        <v>0</v>
      </c>
      <c r="W142" s="117">
        <v>0</v>
      </c>
      <c r="X142" s="118">
        <f t="shared" si="19"/>
        <v>0</v>
      </c>
      <c r="AR142" s="119" t="s">
        <v>123</v>
      </c>
      <c r="AT142" s="119" t="s">
        <v>118</v>
      </c>
      <c r="AU142" s="119" t="s">
        <v>76</v>
      </c>
      <c r="AY142" s="13" t="s">
        <v>117</v>
      </c>
      <c r="BE142" s="120">
        <f t="shared" si="20"/>
        <v>0</v>
      </c>
      <c r="BF142" s="120">
        <f t="shared" si="21"/>
        <v>0</v>
      </c>
      <c r="BG142" s="120">
        <f t="shared" si="22"/>
        <v>0</v>
      </c>
      <c r="BH142" s="120">
        <f t="shared" si="23"/>
        <v>0</v>
      </c>
      <c r="BI142" s="120">
        <f t="shared" si="24"/>
        <v>0</v>
      </c>
      <c r="BJ142" s="13" t="s">
        <v>76</v>
      </c>
      <c r="BK142" s="120">
        <f t="shared" si="25"/>
        <v>0</v>
      </c>
      <c r="BL142" s="13" t="s">
        <v>123</v>
      </c>
      <c r="BM142" s="119" t="s">
        <v>355</v>
      </c>
    </row>
    <row r="143" spans="2:65" s="1" customFormat="1" ht="24" x14ac:dyDescent="0.2">
      <c r="B143" s="28"/>
      <c r="C143" s="223" t="s">
        <v>356</v>
      </c>
      <c r="D143" s="223" t="s">
        <v>118</v>
      </c>
      <c r="E143" s="224" t="s">
        <v>357</v>
      </c>
      <c r="F143" s="225" t="s">
        <v>358</v>
      </c>
      <c r="G143" s="226" t="s">
        <v>121</v>
      </c>
      <c r="H143" s="227">
        <v>1</v>
      </c>
      <c r="I143" s="113"/>
      <c r="J143" s="113"/>
      <c r="K143" s="228">
        <f t="shared" si="13"/>
        <v>0</v>
      </c>
      <c r="L143" s="225" t="s">
        <v>122</v>
      </c>
      <c r="M143" s="28"/>
      <c r="N143" s="114" t="s">
        <v>3</v>
      </c>
      <c r="O143" s="115" t="s">
        <v>37</v>
      </c>
      <c r="P143" s="116">
        <f t="shared" si="14"/>
        <v>0</v>
      </c>
      <c r="Q143" s="116">
        <f t="shared" si="15"/>
        <v>0</v>
      </c>
      <c r="R143" s="116">
        <f t="shared" si="16"/>
        <v>0</v>
      </c>
      <c r="T143" s="117">
        <f t="shared" si="17"/>
        <v>0</v>
      </c>
      <c r="U143" s="117">
        <v>0</v>
      </c>
      <c r="V143" s="117">
        <f t="shared" si="18"/>
        <v>0</v>
      </c>
      <c r="W143" s="117">
        <v>0</v>
      </c>
      <c r="X143" s="118">
        <f t="shared" si="19"/>
        <v>0</v>
      </c>
      <c r="AR143" s="119" t="s">
        <v>123</v>
      </c>
      <c r="AT143" s="119" t="s">
        <v>118</v>
      </c>
      <c r="AU143" s="119" t="s">
        <v>76</v>
      </c>
      <c r="AY143" s="13" t="s">
        <v>117</v>
      </c>
      <c r="BE143" s="120">
        <f t="shared" si="20"/>
        <v>0</v>
      </c>
      <c r="BF143" s="120">
        <f t="shared" si="21"/>
        <v>0</v>
      </c>
      <c r="BG143" s="120">
        <f t="shared" si="22"/>
        <v>0</v>
      </c>
      <c r="BH143" s="120">
        <f t="shared" si="23"/>
        <v>0</v>
      </c>
      <c r="BI143" s="120">
        <f t="shared" si="24"/>
        <v>0</v>
      </c>
      <c r="BJ143" s="13" t="s">
        <v>76</v>
      </c>
      <c r="BK143" s="120">
        <f t="shared" si="25"/>
        <v>0</v>
      </c>
      <c r="BL143" s="13" t="s">
        <v>123</v>
      </c>
      <c r="BM143" s="119" t="s">
        <v>359</v>
      </c>
    </row>
    <row r="144" spans="2:65" s="1" customFormat="1" ht="24.2" customHeight="1" x14ac:dyDescent="0.2">
      <c r="B144" s="28"/>
      <c r="C144" s="223" t="s">
        <v>360</v>
      </c>
      <c r="D144" s="223" t="s">
        <v>118</v>
      </c>
      <c r="E144" s="224" t="s">
        <v>361</v>
      </c>
      <c r="F144" s="225" t="s">
        <v>362</v>
      </c>
      <c r="G144" s="226" t="s">
        <v>121</v>
      </c>
      <c r="H144" s="227">
        <v>1</v>
      </c>
      <c r="I144" s="113"/>
      <c r="J144" s="113"/>
      <c r="K144" s="228">
        <f t="shared" si="13"/>
        <v>0</v>
      </c>
      <c r="L144" s="225" t="s">
        <v>122</v>
      </c>
      <c r="M144" s="28"/>
      <c r="N144" s="114" t="s">
        <v>3</v>
      </c>
      <c r="O144" s="115" t="s">
        <v>37</v>
      </c>
      <c r="P144" s="116">
        <f t="shared" si="14"/>
        <v>0</v>
      </c>
      <c r="Q144" s="116">
        <f t="shared" si="15"/>
        <v>0</v>
      </c>
      <c r="R144" s="116">
        <f t="shared" si="16"/>
        <v>0</v>
      </c>
      <c r="T144" s="117">
        <f t="shared" si="17"/>
        <v>0</v>
      </c>
      <c r="U144" s="117">
        <v>0</v>
      </c>
      <c r="V144" s="117">
        <f t="shared" si="18"/>
        <v>0</v>
      </c>
      <c r="W144" s="117">
        <v>0</v>
      </c>
      <c r="X144" s="118">
        <f t="shared" si="19"/>
        <v>0</v>
      </c>
      <c r="AR144" s="119" t="s">
        <v>123</v>
      </c>
      <c r="AT144" s="119" t="s">
        <v>118</v>
      </c>
      <c r="AU144" s="119" t="s">
        <v>76</v>
      </c>
      <c r="AY144" s="13" t="s">
        <v>117</v>
      </c>
      <c r="BE144" s="120">
        <f t="shared" si="20"/>
        <v>0</v>
      </c>
      <c r="BF144" s="120">
        <f t="shared" si="21"/>
        <v>0</v>
      </c>
      <c r="BG144" s="120">
        <f t="shared" si="22"/>
        <v>0</v>
      </c>
      <c r="BH144" s="120">
        <f t="shared" si="23"/>
        <v>0</v>
      </c>
      <c r="BI144" s="120">
        <f t="shared" si="24"/>
        <v>0</v>
      </c>
      <c r="BJ144" s="13" t="s">
        <v>76</v>
      </c>
      <c r="BK144" s="120">
        <f t="shared" si="25"/>
        <v>0</v>
      </c>
      <c r="BL144" s="13" t="s">
        <v>123</v>
      </c>
      <c r="BM144" s="119" t="s">
        <v>363</v>
      </c>
    </row>
    <row r="145" spans="2:65" s="1" customFormat="1" ht="24.2" customHeight="1" x14ac:dyDescent="0.2">
      <c r="B145" s="28"/>
      <c r="C145" s="223" t="s">
        <v>364</v>
      </c>
      <c r="D145" s="223" t="s">
        <v>118</v>
      </c>
      <c r="E145" s="224" t="s">
        <v>365</v>
      </c>
      <c r="F145" s="225" t="s">
        <v>366</v>
      </c>
      <c r="G145" s="226" t="s">
        <v>121</v>
      </c>
      <c r="H145" s="227">
        <v>4</v>
      </c>
      <c r="I145" s="113"/>
      <c r="J145" s="113"/>
      <c r="K145" s="228">
        <f t="shared" si="13"/>
        <v>0</v>
      </c>
      <c r="L145" s="225" t="s">
        <v>122</v>
      </c>
      <c r="M145" s="28"/>
      <c r="N145" s="114" t="s">
        <v>3</v>
      </c>
      <c r="O145" s="115" t="s">
        <v>37</v>
      </c>
      <c r="P145" s="116">
        <f t="shared" si="14"/>
        <v>0</v>
      </c>
      <c r="Q145" s="116">
        <f t="shared" si="15"/>
        <v>0</v>
      </c>
      <c r="R145" s="116">
        <f t="shared" si="16"/>
        <v>0</v>
      </c>
      <c r="T145" s="117">
        <f t="shared" si="17"/>
        <v>0</v>
      </c>
      <c r="U145" s="117">
        <v>0</v>
      </c>
      <c r="V145" s="117">
        <f t="shared" si="18"/>
        <v>0</v>
      </c>
      <c r="W145" s="117">
        <v>0</v>
      </c>
      <c r="X145" s="118">
        <f t="shared" si="19"/>
        <v>0</v>
      </c>
      <c r="AR145" s="119" t="s">
        <v>123</v>
      </c>
      <c r="AT145" s="119" t="s">
        <v>118</v>
      </c>
      <c r="AU145" s="119" t="s">
        <v>76</v>
      </c>
      <c r="AY145" s="13" t="s">
        <v>117</v>
      </c>
      <c r="BE145" s="120">
        <f t="shared" si="20"/>
        <v>0</v>
      </c>
      <c r="BF145" s="120">
        <f t="shared" si="21"/>
        <v>0</v>
      </c>
      <c r="BG145" s="120">
        <f t="shared" si="22"/>
        <v>0</v>
      </c>
      <c r="BH145" s="120">
        <f t="shared" si="23"/>
        <v>0</v>
      </c>
      <c r="BI145" s="120">
        <f t="shared" si="24"/>
        <v>0</v>
      </c>
      <c r="BJ145" s="13" t="s">
        <v>76</v>
      </c>
      <c r="BK145" s="120">
        <f t="shared" si="25"/>
        <v>0</v>
      </c>
      <c r="BL145" s="13" t="s">
        <v>123</v>
      </c>
      <c r="BM145" s="119" t="s">
        <v>367</v>
      </c>
    </row>
    <row r="146" spans="2:65" s="1" customFormat="1" ht="24.2" customHeight="1" x14ac:dyDescent="0.2">
      <c r="B146" s="28"/>
      <c r="C146" s="223" t="s">
        <v>368</v>
      </c>
      <c r="D146" s="223" t="s">
        <v>118</v>
      </c>
      <c r="E146" s="224" t="s">
        <v>369</v>
      </c>
      <c r="F146" s="225" t="s">
        <v>370</v>
      </c>
      <c r="G146" s="226" t="s">
        <v>121</v>
      </c>
      <c r="H146" s="227">
        <v>0.4</v>
      </c>
      <c r="I146" s="113"/>
      <c r="J146" s="113"/>
      <c r="K146" s="228">
        <f t="shared" si="13"/>
        <v>0</v>
      </c>
      <c r="L146" s="225" t="s">
        <v>122</v>
      </c>
      <c r="M146" s="28"/>
      <c r="N146" s="125" t="s">
        <v>3</v>
      </c>
      <c r="O146" s="126" t="s">
        <v>37</v>
      </c>
      <c r="P146" s="127">
        <f t="shared" si="14"/>
        <v>0</v>
      </c>
      <c r="Q146" s="127">
        <f t="shared" si="15"/>
        <v>0</v>
      </c>
      <c r="R146" s="127">
        <f t="shared" si="16"/>
        <v>0</v>
      </c>
      <c r="S146" s="128"/>
      <c r="T146" s="129">
        <f t="shared" si="17"/>
        <v>0</v>
      </c>
      <c r="U146" s="129">
        <v>0</v>
      </c>
      <c r="V146" s="129">
        <f t="shared" si="18"/>
        <v>0</v>
      </c>
      <c r="W146" s="129">
        <v>0</v>
      </c>
      <c r="X146" s="130">
        <f t="shared" si="19"/>
        <v>0</v>
      </c>
      <c r="AR146" s="119" t="s">
        <v>123</v>
      </c>
      <c r="AT146" s="119" t="s">
        <v>118</v>
      </c>
      <c r="AU146" s="119" t="s">
        <v>76</v>
      </c>
      <c r="AY146" s="13" t="s">
        <v>117</v>
      </c>
      <c r="BE146" s="120">
        <f t="shared" si="20"/>
        <v>0</v>
      </c>
      <c r="BF146" s="120">
        <f t="shared" si="21"/>
        <v>0</v>
      </c>
      <c r="BG146" s="120">
        <f t="shared" si="22"/>
        <v>0</v>
      </c>
      <c r="BH146" s="120">
        <f t="shared" si="23"/>
        <v>0</v>
      </c>
      <c r="BI146" s="120">
        <f t="shared" si="24"/>
        <v>0</v>
      </c>
      <c r="BJ146" s="13" t="s">
        <v>76</v>
      </c>
      <c r="BK146" s="120">
        <f t="shared" si="25"/>
        <v>0</v>
      </c>
      <c r="BL146" s="13" t="s">
        <v>123</v>
      </c>
      <c r="BM146" s="119" t="s">
        <v>371</v>
      </c>
    </row>
    <row r="147" spans="2:65" s="1" customFormat="1" ht="6.95" customHeight="1" x14ac:dyDescent="0.2">
      <c r="B147" s="37"/>
      <c r="C147" s="38"/>
      <c r="D147" s="38"/>
      <c r="E147" s="38"/>
      <c r="F147" s="38"/>
      <c r="G147" s="38"/>
      <c r="H147" s="38"/>
      <c r="I147" s="38"/>
      <c r="J147" s="38"/>
      <c r="K147" s="38"/>
      <c r="L147" s="38"/>
      <c r="M147" s="28"/>
    </row>
  </sheetData>
  <sheetProtection algorithmName="SHA-512" hashValue="sGo7/JiY+lXnZ9x4d1zgD8BZHKvgeqvHKXbxErKqmVloH2PVDx8gvf1+/CC/kj5yHBHfjjqmDDbTHzqZD4u1zA==" saltValue="RME/tz36FmTtzhI4Af0Pug==" spinCount="100000" sheet="1" objects="1" scenarios="1"/>
  <autoFilter ref="C81:L146" xr:uid="{00000000-0009-0000-0000-000001000000}"/>
  <mergeCells count="9">
    <mergeCell ref="E52:H52"/>
    <mergeCell ref="E72:H72"/>
    <mergeCell ref="E74:H74"/>
    <mergeCell ref="M2:Z2"/>
    <mergeCell ref="E7:H7"/>
    <mergeCell ref="E9:H9"/>
    <mergeCell ref="E18:H18"/>
    <mergeCell ref="E27:H27"/>
    <mergeCell ref="E50:H50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126"/>
  <sheetViews>
    <sheetView showGridLines="0" workbookViewId="0">
      <selection activeCell="J84" sqref="J84"/>
    </sheetView>
  </sheetViews>
  <sheetFormatPr defaultRowHeight="11.2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15.5" hidden="1" customWidth="1"/>
    <col min="13" max="13" width="9.33203125" customWidth="1"/>
    <col min="14" max="14" width="10.83203125" hidden="1" customWidth="1"/>
    <col min="15" max="15" width="9.33203125" hidden="1"/>
    <col min="16" max="24" width="14.1640625" hidden="1" customWidth="1"/>
    <col min="25" max="25" width="12.33203125" hidden="1" customWidth="1"/>
    <col min="26" max="26" width="16.33203125" customWidth="1"/>
    <col min="27" max="27" width="12.33203125" customWidth="1"/>
    <col min="28" max="28" width="1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 x14ac:dyDescent="0.2">
      <c r="M2" s="260" t="s">
        <v>7</v>
      </c>
      <c r="N2" s="244"/>
      <c r="O2" s="244"/>
      <c r="P2" s="244"/>
      <c r="Q2" s="244"/>
      <c r="R2" s="244"/>
      <c r="S2" s="244"/>
      <c r="T2" s="244"/>
      <c r="U2" s="244"/>
      <c r="V2" s="244"/>
      <c r="W2" s="244"/>
      <c r="X2" s="244"/>
      <c r="Y2" s="244"/>
      <c r="Z2" s="244"/>
      <c r="AT2" s="13" t="s">
        <v>81</v>
      </c>
    </row>
    <row r="3" spans="2:46" ht="6.95" customHeight="1" x14ac:dyDescent="0.2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6"/>
      <c r="AT3" s="13" t="s">
        <v>78</v>
      </c>
    </row>
    <row r="4" spans="2:46" ht="24.95" customHeight="1" x14ac:dyDescent="0.2">
      <c r="B4" s="16"/>
      <c r="D4" s="17" t="s">
        <v>85</v>
      </c>
      <c r="M4" s="16"/>
      <c r="N4" s="82" t="s">
        <v>12</v>
      </c>
      <c r="AT4" s="13" t="s">
        <v>4</v>
      </c>
    </row>
    <row r="5" spans="2:46" ht="6.95" customHeight="1" x14ac:dyDescent="0.2">
      <c r="B5" s="16"/>
      <c r="M5" s="16"/>
    </row>
    <row r="6" spans="2:46" ht="12" customHeight="1" x14ac:dyDescent="0.2">
      <c r="B6" s="16"/>
      <c r="D6" s="23" t="s">
        <v>17</v>
      </c>
      <c r="M6" s="16"/>
    </row>
    <row r="7" spans="2:46" ht="16.5" customHeight="1" x14ac:dyDescent="0.2">
      <c r="B7" s="16"/>
      <c r="E7" s="275" t="str">
        <f>'Rekapitulace stavby'!K6</f>
        <v>Oprava DŘT v ŽST Katovice a ŽST Čejetice</v>
      </c>
      <c r="F7" s="276"/>
      <c r="G7" s="276"/>
      <c r="H7" s="276"/>
      <c r="M7" s="16"/>
    </row>
    <row r="8" spans="2:46" s="1" customFormat="1" ht="12" customHeight="1" x14ac:dyDescent="0.2">
      <c r="B8" s="28"/>
      <c r="D8" s="23" t="s">
        <v>86</v>
      </c>
      <c r="M8" s="28"/>
    </row>
    <row r="9" spans="2:46" s="1" customFormat="1" ht="16.5" customHeight="1" x14ac:dyDescent="0.2">
      <c r="B9" s="28"/>
      <c r="E9" s="261" t="s">
        <v>372</v>
      </c>
      <c r="F9" s="274"/>
      <c r="G9" s="274"/>
      <c r="H9" s="274"/>
      <c r="M9" s="28"/>
    </row>
    <row r="10" spans="2:46" s="1" customFormat="1" x14ac:dyDescent="0.2">
      <c r="B10" s="28"/>
      <c r="M10" s="28"/>
    </row>
    <row r="11" spans="2:46" s="1" customFormat="1" ht="12" customHeight="1" x14ac:dyDescent="0.2">
      <c r="B11" s="28"/>
      <c r="D11" s="23" t="s">
        <v>18</v>
      </c>
      <c r="F11" s="21" t="s">
        <v>3</v>
      </c>
      <c r="I11" s="23" t="s">
        <v>19</v>
      </c>
      <c r="J11" s="21" t="s">
        <v>3</v>
      </c>
      <c r="M11" s="28"/>
    </row>
    <row r="12" spans="2:46" s="1" customFormat="1" ht="12" customHeight="1" x14ac:dyDescent="0.2">
      <c r="B12" s="28"/>
      <c r="D12" s="23" t="s">
        <v>20</v>
      </c>
      <c r="F12" s="21" t="s">
        <v>21</v>
      </c>
      <c r="I12" s="23" t="s">
        <v>22</v>
      </c>
      <c r="J12" s="216" t="str">
        <f>'Rekapitulace stavby'!AN8</f>
        <v>15. 1. 2025</v>
      </c>
      <c r="M12" s="28"/>
    </row>
    <row r="13" spans="2:46" s="1" customFormat="1" ht="10.9" customHeight="1" x14ac:dyDescent="0.2">
      <c r="B13" s="28"/>
      <c r="M13" s="28"/>
    </row>
    <row r="14" spans="2:46" s="1" customFormat="1" ht="12" customHeight="1" x14ac:dyDescent="0.2">
      <c r="B14" s="28"/>
      <c r="D14" s="23" t="s">
        <v>24</v>
      </c>
      <c r="I14" s="23" t="s">
        <v>25</v>
      </c>
      <c r="J14" s="21" t="str">
        <f>IF('Rekapitulace stavby'!AN10="","",'Rekapitulace stavby'!AN10)</f>
        <v/>
      </c>
      <c r="M14" s="28"/>
    </row>
    <row r="15" spans="2:46" s="1" customFormat="1" ht="18" customHeight="1" x14ac:dyDescent="0.2">
      <c r="B15" s="28"/>
      <c r="E15" s="21" t="str">
        <f>IF('Rekapitulace stavby'!E11="","",'Rekapitulace stavby'!E11)</f>
        <v>Správa železnic, státní organizace, Oblastní ředitelství Plzeň</v>
      </c>
      <c r="I15" s="23" t="s">
        <v>26</v>
      </c>
      <c r="J15" s="21" t="str">
        <f>IF('Rekapitulace stavby'!AN11="","",'Rekapitulace stavby'!AN11)</f>
        <v/>
      </c>
      <c r="M15" s="28"/>
    </row>
    <row r="16" spans="2:46" s="1" customFormat="1" ht="6.95" customHeight="1" x14ac:dyDescent="0.2">
      <c r="B16" s="28"/>
      <c r="M16" s="28"/>
    </row>
    <row r="17" spans="2:13" s="1" customFormat="1" ht="12" customHeight="1" x14ac:dyDescent="0.2">
      <c r="B17" s="28"/>
      <c r="D17" s="23" t="s">
        <v>27</v>
      </c>
      <c r="I17" s="23" t="s">
        <v>25</v>
      </c>
      <c r="J17" s="24" t="str">
        <f>'Rekapitulace stavby'!AN13</f>
        <v>Vyplň údaj</v>
      </c>
      <c r="M17" s="28"/>
    </row>
    <row r="18" spans="2:13" s="1" customFormat="1" ht="18" customHeight="1" x14ac:dyDescent="0.2">
      <c r="B18" s="28"/>
      <c r="E18" s="277" t="str">
        <f>'Rekapitulace stavby'!E14</f>
        <v>Vyplň údaj</v>
      </c>
      <c r="F18" s="241"/>
      <c r="G18" s="241"/>
      <c r="H18" s="241"/>
      <c r="I18" s="23" t="s">
        <v>26</v>
      </c>
      <c r="J18" s="24" t="str">
        <f>'Rekapitulace stavby'!AN14</f>
        <v>Vyplň údaj</v>
      </c>
      <c r="M18" s="28"/>
    </row>
    <row r="19" spans="2:13" s="1" customFormat="1" ht="6.95" customHeight="1" x14ac:dyDescent="0.2">
      <c r="B19" s="28"/>
      <c r="M19" s="28"/>
    </row>
    <row r="20" spans="2:13" s="1" customFormat="1" ht="12" customHeight="1" x14ac:dyDescent="0.2">
      <c r="B20" s="28"/>
      <c r="D20" s="23"/>
      <c r="I20" s="23"/>
      <c r="J20" s="21" t="str">
        <f>IF('Rekapitulace stavby'!AN16="","",'Rekapitulace stavby'!AN16)</f>
        <v/>
      </c>
      <c r="M20" s="28"/>
    </row>
    <row r="21" spans="2:13" s="1" customFormat="1" ht="18" customHeight="1" x14ac:dyDescent="0.2">
      <c r="B21" s="28"/>
      <c r="E21" s="21"/>
      <c r="I21" s="23"/>
      <c r="J21" s="21" t="str">
        <f>IF('Rekapitulace stavby'!AN17="","",'Rekapitulace stavby'!AN17)</f>
        <v/>
      </c>
      <c r="M21" s="28"/>
    </row>
    <row r="22" spans="2:13" s="1" customFormat="1" ht="6.95" customHeight="1" x14ac:dyDescent="0.2">
      <c r="B22" s="28"/>
      <c r="M22" s="28"/>
    </row>
    <row r="23" spans="2:13" s="1" customFormat="1" ht="12" customHeight="1" x14ac:dyDescent="0.2">
      <c r="B23" s="28"/>
      <c r="D23" s="23"/>
      <c r="I23" s="23"/>
      <c r="J23" s="21" t="str">
        <f>IF('Rekapitulace stavby'!AN19="","",'Rekapitulace stavby'!AN19)</f>
        <v/>
      </c>
      <c r="M23" s="28"/>
    </row>
    <row r="24" spans="2:13" s="1" customFormat="1" ht="18" customHeight="1" x14ac:dyDescent="0.2">
      <c r="B24" s="28"/>
      <c r="E24" s="21"/>
      <c r="I24" s="23"/>
      <c r="J24" s="21" t="str">
        <f>IF('Rekapitulace stavby'!AN20="","",'Rekapitulace stavby'!AN20)</f>
        <v/>
      </c>
      <c r="M24" s="28"/>
    </row>
    <row r="25" spans="2:13" s="1" customFormat="1" ht="6.95" customHeight="1" x14ac:dyDescent="0.2">
      <c r="B25" s="28"/>
      <c r="M25" s="28"/>
    </row>
    <row r="26" spans="2:13" s="1" customFormat="1" ht="12" customHeight="1" x14ac:dyDescent="0.2">
      <c r="B26" s="28"/>
      <c r="D26" s="23" t="s">
        <v>31</v>
      </c>
      <c r="M26" s="28"/>
    </row>
    <row r="27" spans="2:13" s="7" customFormat="1" ht="16.5" customHeight="1" x14ac:dyDescent="0.2">
      <c r="B27" s="83"/>
      <c r="E27" s="247" t="s">
        <v>3</v>
      </c>
      <c r="F27" s="247"/>
      <c r="G27" s="247"/>
      <c r="H27" s="247"/>
      <c r="M27" s="83"/>
    </row>
    <row r="28" spans="2:13" s="1" customFormat="1" ht="6.95" customHeight="1" x14ac:dyDescent="0.2">
      <c r="B28" s="28"/>
      <c r="M28" s="28"/>
    </row>
    <row r="29" spans="2:13" s="1" customFormat="1" ht="6.95" customHeight="1" x14ac:dyDescent="0.2">
      <c r="B29" s="28"/>
      <c r="D29" s="46"/>
      <c r="E29" s="46"/>
      <c r="F29" s="46"/>
      <c r="G29" s="46"/>
      <c r="H29" s="46"/>
      <c r="I29" s="46"/>
      <c r="J29" s="46"/>
      <c r="K29" s="46"/>
      <c r="L29" s="46"/>
      <c r="M29" s="28"/>
    </row>
    <row r="30" spans="2:13" s="1" customFormat="1" ht="12.75" x14ac:dyDescent="0.2">
      <c r="B30" s="28"/>
      <c r="E30" s="23" t="s">
        <v>88</v>
      </c>
      <c r="K30" s="84">
        <f>I61</f>
        <v>0</v>
      </c>
      <c r="M30" s="28"/>
    </row>
    <row r="31" spans="2:13" s="1" customFormat="1" ht="12.75" x14ac:dyDescent="0.2">
      <c r="B31" s="28"/>
      <c r="E31" s="23" t="s">
        <v>89</v>
      </c>
      <c r="K31" s="84">
        <f>J61</f>
        <v>0</v>
      </c>
      <c r="M31" s="28"/>
    </row>
    <row r="32" spans="2:13" s="1" customFormat="1" ht="25.35" customHeight="1" x14ac:dyDescent="0.2">
      <c r="B32" s="28"/>
      <c r="D32" s="85" t="s">
        <v>32</v>
      </c>
      <c r="K32" s="59">
        <f>ROUND(K82, 2)</f>
        <v>0</v>
      </c>
      <c r="M32" s="28"/>
    </row>
    <row r="33" spans="2:13" s="1" customFormat="1" ht="6.95" customHeight="1" x14ac:dyDescent="0.2">
      <c r="B33" s="28"/>
      <c r="D33" s="46"/>
      <c r="E33" s="46"/>
      <c r="F33" s="46"/>
      <c r="G33" s="46"/>
      <c r="H33" s="46"/>
      <c r="I33" s="46"/>
      <c r="J33" s="46"/>
      <c r="K33" s="46"/>
      <c r="L33" s="46"/>
      <c r="M33" s="28"/>
    </row>
    <row r="34" spans="2:13" s="1" customFormat="1" ht="14.45" customHeight="1" x14ac:dyDescent="0.2">
      <c r="B34" s="28"/>
      <c r="F34" s="31" t="s">
        <v>34</v>
      </c>
      <c r="I34" s="31" t="s">
        <v>33</v>
      </c>
      <c r="K34" s="31" t="s">
        <v>35</v>
      </c>
      <c r="M34" s="28"/>
    </row>
    <row r="35" spans="2:13" s="1" customFormat="1" ht="14.45" customHeight="1" x14ac:dyDescent="0.2">
      <c r="B35" s="28"/>
      <c r="D35" s="48" t="s">
        <v>36</v>
      </c>
      <c r="E35" s="23" t="s">
        <v>37</v>
      </c>
      <c r="F35" s="84">
        <f>ROUND((SUM(BE82:BE125)),  2)</f>
        <v>0</v>
      </c>
      <c r="I35" s="86">
        <v>0.21</v>
      </c>
      <c r="K35" s="84">
        <f>ROUND(((SUM(BE82:BE125))*I35),  2)</f>
        <v>0</v>
      </c>
      <c r="M35" s="28"/>
    </row>
    <row r="36" spans="2:13" s="1" customFormat="1" ht="14.45" customHeight="1" x14ac:dyDescent="0.2">
      <c r="B36" s="28"/>
      <c r="E36" s="23" t="s">
        <v>38</v>
      </c>
      <c r="F36" s="84">
        <f>ROUND((SUM(BF82:BF125)),  2)</f>
        <v>0</v>
      </c>
      <c r="I36" s="86">
        <v>0.12</v>
      </c>
      <c r="K36" s="84">
        <f>ROUND(((SUM(BF82:BF125))*I36),  2)</f>
        <v>0</v>
      </c>
      <c r="M36" s="28"/>
    </row>
    <row r="37" spans="2:13" s="1" customFormat="1" ht="14.45" hidden="1" customHeight="1" x14ac:dyDescent="0.2">
      <c r="B37" s="28"/>
      <c r="E37" s="23" t="s">
        <v>39</v>
      </c>
      <c r="F37" s="84">
        <f>ROUND((SUM(BG82:BG125)),  2)</f>
        <v>0</v>
      </c>
      <c r="I37" s="86">
        <v>0.21</v>
      </c>
      <c r="K37" s="84">
        <f>0</f>
        <v>0</v>
      </c>
      <c r="M37" s="28"/>
    </row>
    <row r="38" spans="2:13" s="1" customFormat="1" ht="14.45" hidden="1" customHeight="1" x14ac:dyDescent="0.2">
      <c r="B38" s="28"/>
      <c r="E38" s="23" t="s">
        <v>40</v>
      </c>
      <c r="F38" s="84">
        <f>ROUND((SUM(BH82:BH125)),  2)</f>
        <v>0</v>
      </c>
      <c r="I38" s="86">
        <v>0.12</v>
      </c>
      <c r="K38" s="84">
        <f>0</f>
        <v>0</v>
      </c>
      <c r="M38" s="28"/>
    </row>
    <row r="39" spans="2:13" s="1" customFormat="1" ht="14.45" hidden="1" customHeight="1" x14ac:dyDescent="0.2">
      <c r="B39" s="28"/>
      <c r="E39" s="23" t="s">
        <v>41</v>
      </c>
      <c r="F39" s="84">
        <f>ROUND((SUM(BI82:BI125)),  2)</f>
        <v>0</v>
      </c>
      <c r="I39" s="86">
        <v>0</v>
      </c>
      <c r="K39" s="84">
        <f>0</f>
        <v>0</v>
      </c>
      <c r="M39" s="28"/>
    </row>
    <row r="40" spans="2:13" s="1" customFormat="1" ht="6.95" customHeight="1" x14ac:dyDescent="0.2">
      <c r="B40" s="28"/>
      <c r="M40" s="28"/>
    </row>
    <row r="41" spans="2:13" s="1" customFormat="1" ht="25.35" customHeight="1" x14ac:dyDescent="0.2">
      <c r="B41" s="28"/>
      <c r="C41" s="87"/>
      <c r="D41" s="88" t="s">
        <v>42</v>
      </c>
      <c r="E41" s="50"/>
      <c r="F41" s="50"/>
      <c r="G41" s="89" t="s">
        <v>43</v>
      </c>
      <c r="H41" s="90" t="s">
        <v>44</v>
      </c>
      <c r="I41" s="50"/>
      <c r="J41" s="50"/>
      <c r="K41" s="91">
        <f>SUM(K32:K39)</f>
        <v>0</v>
      </c>
      <c r="L41" s="92"/>
      <c r="M41" s="28"/>
    </row>
    <row r="42" spans="2:13" s="1" customFormat="1" ht="14.45" customHeight="1" x14ac:dyDescent="0.2">
      <c r="B42" s="37"/>
      <c r="C42" s="38"/>
      <c r="D42" s="38"/>
      <c r="E42" s="38"/>
      <c r="F42" s="38"/>
      <c r="G42" s="38"/>
      <c r="H42" s="38"/>
      <c r="I42" s="38"/>
      <c r="J42" s="38"/>
      <c r="K42" s="38"/>
      <c r="L42" s="38"/>
      <c r="M42" s="28"/>
    </row>
    <row r="46" spans="2:13" s="1" customFormat="1" ht="6.95" customHeight="1" x14ac:dyDescent="0.2"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40"/>
      <c r="M46" s="28"/>
    </row>
    <row r="47" spans="2:13" s="1" customFormat="1" ht="24.95" customHeight="1" x14ac:dyDescent="0.2">
      <c r="B47" s="28"/>
      <c r="C47" s="17" t="s">
        <v>90</v>
      </c>
      <c r="M47" s="28"/>
    </row>
    <row r="48" spans="2:13" s="1" customFormat="1" ht="6.95" customHeight="1" x14ac:dyDescent="0.2">
      <c r="B48" s="28"/>
      <c r="M48" s="28"/>
    </row>
    <row r="49" spans="2:47" s="1" customFormat="1" ht="12" customHeight="1" x14ac:dyDescent="0.2">
      <c r="B49" s="28"/>
      <c r="C49" s="23" t="s">
        <v>17</v>
      </c>
      <c r="M49" s="28"/>
    </row>
    <row r="50" spans="2:47" s="1" customFormat="1" ht="16.5" customHeight="1" x14ac:dyDescent="0.2">
      <c r="B50" s="28"/>
      <c r="E50" s="275" t="str">
        <f>E7</f>
        <v>Oprava DŘT v ŽST Katovice a ŽST Čejetice</v>
      </c>
      <c r="F50" s="276"/>
      <c r="G50" s="276"/>
      <c r="H50" s="276"/>
      <c r="M50" s="28"/>
    </row>
    <row r="51" spans="2:47" s="1" customFormat="1" ht="12" customHeight="1" x14ac:dyDescent="0.2">
      <c r="B51" s="28"/>
      <c r="C51" s="23" t="s">
        <v>86</v>
      </c>
      <c r="M51" s="28"/>
    </row>
    <row r="52" spans="2:47" s="1" customFormat="1" ht="16.5" customHeight="1" x14ac:dyDescent="0.2">
      <c r="B52" s="28"/>
      <c r="E52" s="261" t="str">
        <f>E9</f>
        <v>002 - žst. Čejetice</v>
      </c>
      <c r="F52" s="274"/>
      <c r="G52" s="274"/>
      <c r="H52" s="274"/>
      <c r="M52" s="28"/>
    </row>
    <row r="53" spans="2:47" s="1" customFormat="1" ht="6.95" customHeight="1" x14ac:dyDescent="0.2">
      <c r="B53" s="28"/>
      <c r="M53" s="28"/>
    </row>
    <row r="54" spans="2:47" s="1" customFormat="1" ht="12" customHeight="1" x14ac:dyDescent="0.2">
      <c r="B54" s="28"/>
      <c r="C54" s="23" t="s">
        <v>20</v>
      </c>
      <c r="F54" s="21" t="str">
        <f>F12</f>
        <v xml:space="preserve"> </v>
      </c>
      <c r="I54" s="23" t="s">
        <v>22</v>
      </c>
      <c r="J54" s="45" t="str">
        <f>IF(J12="","",J12)</f>
        <v>15. 1. 2025</v>
      </c>
      <c r="M54" s="28"/>
    </row>
    <row r="55" spans="2:47" s="1" customFormat="1" ht="6.95" customHeight="1" x14ac:dyDescent="0.2">
      <c r="B55" s="28"/>
      <c r="M55" s="28"/>
    </row>
    <row r="56" spans="2:47" s="1" customFormat="1" ht="15.2" customHeight="1" x14ac:dyDescent="0.2">
      <c r="B56" s="28"/>
      <c r="C56" s="23" t="s">
        <v>24</v>
      </c>
      <c r="F56" s="21" t="str">
        <f>E15</f>
        <v>Správa železnic, státní organizace, Oblastní ředitelství Plzeň</v>
      </c>
      <c r="I56" s="23" t="s">
        <v>29</v>
      </c>
      <c r="J56" s="26">
        <f>E21</f>
        <v>0</v>
      </c>
      <c r="M56" s="28"/>
    </row>
    <row r="57" spans="2:47" s="1" customFormat="1" ht="15.2" customHeight="1" x14ac:dyDescent="0.2">
      <c r="B57" s="28"/>
      <c r="C57" s="23" t="s">
        <v>27</v>
      </c>
      <c r="F57" s="21" t="str">
        <f>IF(E18="","",E18)</f>
        <v>Vyplň údaj</v>
      </c>
      <c r="I57" s="23" t="s">
        <v>30</v>
      </c>
      <c r="J57" s="26">
        <f>E24</f>
        <v>0</v>
      </c>
      <c r="M57" s="28"/>
    </row>
    <row r="58" spans="2:47" s="1" customFormat="1" ht="10.35" customHeight="1" x14ac:dyDescent="0.2">
      <c r="B58" s="28"/>
      <c r="M58" s="28"/>
    </row>
    <row r="59" spans="2:47" s="1" customFormat="1" ht="29.25" customHeight="1" x14ac:dyDescent="0.2">
      <c r="B59" s="28"/>
      <c r="C59" s="93" t="s">
        <v>91</v>
      </c>
      <c r="D59" s="87"/>
      <c r="E59" s="87"/>
      <c r="F59" s="87"/>
      <c r="G59" s="87"/>
      <c r="H59" s="87"/>
      <c r="I59" s="94" t="s">
        <v>92</v>
      </c>
      <c r="J59" s="94" t="s">
        <v>93</v>
      </c>
      <c r="K59" s="94" t="s">
        <v>94</v>
      </c>
      <c r="L59" s="87"/>
      <c r="M59" s="28"/>
    </row>
    <row r="60" spans="2:47" s="1" customFormat="1" ht="10.35" customHeight="1" x14ac:dyDescent="0.2">
      <c r="B60" s="28"/>
      <c r="M60" s="28"/>
    </row>
    <row r="61" spans="2:47" s="1" customFormat="1" ht="22.9" customHeight="1" x14ac:dyDescent="0.2">
      <c r="B61" s="28"/>
      <c r="C61" s="95" t="s">
        <v>66</v>
      </c>
      <c r="I61" s="59">
        <f>Q82</f>
        <v>0</v>
      </c>
      <c r="J61" s="59">
        <f>R82</f>
        <v>0</v>
      </c>
      <c r="K61" s="59">
        <f>K82</f>
        <v>0</v>
      </c>
      <c r="M61" s="28"/>
      <c r="AU61" s="13" t="s">
        <v>95</v>
      </c>
    </row>
    <row r="62" spans="2:47" s="8" customFormat="1" ht="24.95" customHeight="1" x14ac:dyDescent="0.2">
      <c r="B62" s="96"/>
      <c r="D62" s="97" t="s">
        <v>96</v>
      </c>
      <c r="E62" s="98"/>
      <c r="F62" s="98"/>
      <c r="G62" s="98"/>
      <c r="H62" s="98"/>
      <c r="I62" s="99">
        <f>Q83</f>
        <v>0</v>
      </c>
      <c r="J62" s="99">
        <f>R83</f>
        <v>0</v>
      </c>
      <c r="K62" s="99">
        <f>K83</f>
        <v>0</v>
      </c>
      <c r="M62" s="96"/>
    </row>
    <row r="63" spans="2:47" s="1" customFormat="1" ht="21.75" customHeight="1" x14ac:dyDescent="0.2">
      <c r="B63" s="28"/>
      <c r="M63" s="28"/>
    </row>
    <row r="64" spans="2:47" s="1" customFormat="1" ht="6.95" customHeight="1" x14ac:dyDescent="0.2">
      <c r="B64" s="37"/>
      <c r="C64" s="38"/>
      <c r="D64" s="38"/>
      <c r="E64" s="38"/>
      <c r="F64" s="38"/>
      <c r="G64" s="38"/>
      <c r="H64" s="38"/>
      <c r="I64" s="38"/>
      <c r="J64" s="38"/>
      <c r="K64" s="38"/>
      <c r="L64" s="38"/>
      <c r="M64" s="28"/>
    </row>
    <row r="68" spans="2:13" s="1" customFormat="1" ht="6.95" customHeight="1" x14ac:dyDescent="0.2">
      <c r="B68" s="39"/>
      <c r="C68" s="40"/>
      <c r="D68" s="40"/>
      <c r="E68" s="40"/>
      <c r="F68" s="40"/>
      <c r="G68" s="40"/>
      <c r="H68" s="40"/>
      <c r="I68" s="40"/>
      <c r="J68" s="40"/>
      <c r="K68" s="40"/>
      <c r="L68" s="40"/>
      <c r="M68" s="28"/>
    </row>
    <row r="69" spans="2:13" s="1" customFormat="1" ht="24.95" customHeight="1" x14ac:dyDescent="0.2">
      <c r="B69" s="28"/>
      <c r="C69" s="17" t="s">
        <v>97</v>
      </c>
      <c r="M69" s="28"/>
    </row>
    <row r="70" spans="2:13" s="1" customFormat="1" ht="6.95" customHeight="1" x14ac:dyDescent="0.2">
      <c r="B70" s="28"/>
      <c r="M70" s="28"/>
    </row>
    <row r="71" spans="2:13" s="1" customFormat="1" ht="12" customHeight="1" x14ac:dyDescent="0.2">
      <c r="B71" s="28"/>
      <c r="C71" s="23" t="s">
        <v>17</v>
      </c>
      <c r="M71" s="28"/>
    </row>
    <row r="72" spans="2:13" s="1" customFormat="1" ht="16.5" customHeight="1" x14ac:dyDescent="0.2">
      <c r="B72" s="28"/>
      <c r="E72" s="275" t="str">
        <f>E7</f>
        <v>Oprava DŘT v ŽST Katovice a ŽST Čejetice</v>
      </c>
      <c r="F72" s="276"/>
      <c r="G72" s="276"/>
      <c r="H72" s="276"/>
      <c r="M72" s="28"/>
    </row>
    <row r="73" spans="2:13" s="1" customFormat="1" ht="12" customHeight="1" x14ac:dyDescent="0.2">
      <c r="B73" s="28"/>
      <c r="C73" s="23" t="s">
        <v>86</v>
      </c>
      <c r="M73" s="28"/>
    </row>
    <row r="74" spans="2:13" s="1" customFormat="1" ht="16.5" customHeight="1" x14ac:dyDescent="0.2">
      <c r="B74" s="28"/>
      <c r="E74" s="261" t="str">
        <f>E9</f>
        <v>002 - žst. Čejetice</v>
      </c>
      <c r="F74" s="274"/>
      <c r="G74" s="274"/>
      <c r="H74" s="274"/>
      <c r="M74" s="28"/>
    </row>
    <row r="75" spans="2:13" s="1" customFormat="1" ht="6.95" customHeight="1" x14ac:dyDescent="0.2">
      <c r="B75" s="28"/>
      <c r="M75" s="28"/>
    </row>
    <row r="76" spans="2:13" s="1" customFormat="1" ht="12" customHeight="1" x14ac:dyDescent="0.2">
      <c r="B76" s="28"/>
      <c r="C76" s="23" t="s">
        <v>20</v>
      </c>
      <c r="F76" s="21" t="str">
        <f>F12</f>
        <v xml:space="preserve"> </v>
      </c>
      <c r="I76" s="23" t="s">
        <v>22</v>
      </c>
      <c r="J76" s="45" t="str">
        <f>IF(J12="","",J12)</f>
        <v>15. 1. 2025</v>
      </c>
      <c r="M76" s="28"/>
    </row>
    <row r="77" spans="2:13" s="1" customFormat="1" ht="6.95" customHeight="1" x14ac:dyDescent="0.2">
      <c r="B77" s="28"/>
      <c r="M77" s="28"/>
    </row>
    <row r="78" spans="2:13" s="1" customFormat="1" ht="15.2" customHeight="1" x14ac:dyDescent="0.2">
      <c r="B78" s="28"/>
      <c r="C78" s="23" t="s">
        <v>24</v>
      </c>
      <c r="F78" s="21" t="str">
        <f>E15</f>
        <v>Správa železnic, státní organizace, Oblastní ředitelství Plzeň</v>
      </c>
      <c r="I78" s="23" t="s">
        <v>29</v>
      </c>
      <c r="J78" s="26">
        <f>E21</f>
        <v>0</v>
      </c>
      <c r="M78" s="28"/>
    </row>
    <row r="79" spans="2:13" s="1" customFormat="1" ht="15.2" customHeight="1" x14ac:dyDescent="0.2">
      <c r="B79" s="28"/>
      <c r="C79" s="23" t="s">
        <v>27</v>
      </c>
      <c r="F79" s="21" t="str">
        <f>IF(E18="","",E18)</f>
        <v>Vyplň údaj</v>
      </c>
      <c r="I79" s="23" t="s">
        <v>30</v>
      </c>
      <c r="J79" s="26">
        <f>E24</f>
        <v>0</v>
      </c>
      <c r="M79" s="28"/>
    </row>
    <row r="80" spans="2:13" s="1" customFormat="1" ht="10.35" customHeight="1" x14ac:dyDescent="0.2">
      <c r="B80" s="28"/>
      <c r="M80" s="28"/>
    </row>
    <row r="81" spans="2:65" s="9" customFormat="1" ht="29.25" customHeight="1" x14ac:dyDescent="0.2">
      <c r="B81" s="100"/>
      <c r="C81" s="217" t="s">
        <v>98</v>
      </c>
      <c r="D81" s="218" t="s">
        <v>51</v>
      </c>
      <c r="E81" s="218" t="s">
        <v>47</v>
      </c>
      <c r="F81" s="218" t="s">
        <v>48</v>
      </c>
      <c r="G81" s="218" t="s">
        <v>99</v>
      </c>
      <c r="H81" s="218" t="s">
        <v>100</v>
      </c>
      <c r="I81" s="218" t="s">
        <v>101</v>
      </c>
      <c r="J81" s="218" t="s">
        <v>102</v>
      </c>
      <c r="K81" s="218" t="s">
        <v>94</v>
      </c>
      <c r="L81" s="219" t="s">
        <v>103</v>
      </c>
      <c r="M81" s="100"/>
      <c r="N81" s="52" t="s">
        <v>3</v>
      </c>
      <c r="O81" s="53" t="s">
        <v>36</v>
      </c>
      <c r="P81" s="53" t="s">
        <v>104</v>
      </c>
      <c r="Q81" s="53" t="s">
        <v>105</v>
      </c>
      <c r="R81" s="53" t="s">
        <v>106</v>
      </c>
      <c r="S81" s="53" t="s">
        <v>107</v>
      </c>
      <c r="T81" s="53" t="s">
        <v>108</v>
      </c>
      <c r="U81" s="53" t="s">
        <v>109</v>
      </c>
      <c r="V81" s="53" t="s">
        <v>110</v>
      </c>
      <c r="W81" s="53" t="s">
        <v>111</v>
      </c>
      <c r="X81" s="54" t="s">
        <v>112</v>
      </c>
    </row>
    <row r="82" spans="2:65" s="1" customFormat="1" ht="22.9" customHeight="1" x14ac:dyDescent="0.25">
      <c r="B82" s="28"/>
      <c r="C82" s="57" t="s">
        <v>113</v>
      </c>
      <c r="K82" s="220">
        <f>BK82</f>
        <v>0</v>
      </c>
      <c r="M82" s="28"/>
      <c r="N82" s="55"/>
      <c r="O82" s="46"/>
      <c r="P82" s="46"/>
      <c r="Q82" s="101">
        <f>Q83</f>
        <v>0</v>
      </c>
      <c r="R82" s="101">
        <f>R83</f>
        <v>0</v>
      </c>
      <c r="S82" s="46"/>
      <c r="T82" s="102">
        <f>T83</f>
        <v>0</v>
      </c>
      <c r="U82" s="46"/>
      <c r="V82" s="102">
        <f>V83</f>
        <v>0</v>
      </c>
      <c r="W82" s="46"/>
      <c r="X82" s="103">
        <f>X83</f>
        <v>0</v>
      </c>
      <c r="AT82" s="13" t="s">
        <v>67</v>
      </c>
      <c r="AU82" s="13" t="s">
        <v>95</v>
      </c>
      <c r="BK82" s="104">
        <f>BK83</f>
        <v>0</v>
      </c>
    </row>
    <row r="83" spans="2:65" s="10" customFormat="1" ht="25.9" customHeight="1" x14ac:dyDescent="0.2">
      <c r="B83" s="105"/>
      <c r="D83" s="106" t="s">
        <v>67</v>
      </c>
      <c r="E83" s="221" t="s">
        <v>114</v>
      </c>
      <c r="F83" s="221" t="s">
        <v>115</v>
      </c>
      <c r="K83" s="222">
        <f>BK83</f>
        <v>0</v>
      </c>
      <c r="M83" s="105"/>
      <c r="N83" s="107"/>
      <c r="Q83" s="108">
        <f>SUM(Q84:Q125)</f>
        <v>0</v>
      </c>
      <c r="R83" s="108">
        <f>SUM(R84:R125)</f>
        <v>0</v>
      </c>
      <c r="T83" s="109">
        <f>SUM(T84:T125)</f>
        <v>0</v>
      </c>
      <c r="V83" s="109">
        <f>SUM(V84:V125)</f>
        <v>0</v>
      </c>
      <c r="X83" s="110">
        <f>SUM(X84:X125)</f>
        <v>0</v>
      </c>
      <c r="AR83" s="106" t="s">
        <v>116</v>
      </c>
      <c r="AT83" s="111" t="s">
        <v>67</v>
      </c>
      <c r="AU83" s="111" t="s">
        <v>68</v>
      </c>
      <c r="AY83" s="106" t="s">
        <v>117</v>
      </c>
      <c r="BK83" s="112">
        <f>SUM(BK84:BK125)</f>
        <v>0</v>
      </c>
    </row>
    <row r="84" spans="2:65" s="1" customFormat="1" ht="24.2" customHeight="1" x14ac:dyDescent="0.2">
      <c r="B84" s="28"/>
      <c r="C84" s="223" t="s">
        <v>76</v>
      </c>
      <c r="D84" s="223" t="s">
        <v>118</v>
      </c>
      <c r="E84" s="224" t="s">
        <v>119</v>
      </c>
      <c r="F84" s="225" t="s">
        <v>120</v>
      </c>
      <c r="G84" s="226" t="s">
        <v>121</v>
      </c>
      <c r="H84" s="227">
        <v>1</v>
      </c>
      <c r="I84" s="113"/>
      <c r="J84" s="113"/>
      <c r="K84" s="228">
        <f t="shared" ref="K84:K125" si="0">ROUND(P84*H84,2)</f>
        <v>0</v>
      </c>
      <c r="L84" s="225" t="s">
        <v>122</v>
      </c>
      <c r="M84" s="28"/>
      <c r="N84" s="114" t="s">
        <v>3</v>
      </c>
      <c r="O84" s="115" t="s">
        <v>37</v>
      </c>
      <c r="P84" s="116">
        <f t="shared" ref="P84:P125" si="1">I84+J84</f>
        <v>0</v>
      </c>
      <c r="Q84" s="116">
        <f t="shared" ref="Q84:Q125" si="2">ROUND(I84*H84,2)</f>
        <v>0</v>
      </c>
      <c r="R84" s="116">
        <f t="shared" ref="R84:R125" si="3">ROUND(J84*H84,2)</f>
        <v>0</v>
      </c>
      <c r="T84" s="117">
        <f t="shared" ref="T84:T125" si="4">S84*H84</f>
        <v>0</v>
      </c>
      <c r="U84" s="117">
        <v>0</v>
      </c>
      <c r="V84" s="117">
        <f t="shared" ref="V84:V125" si="5">U84*H84</f>
        <v>0</v>
      </c>
      <c r="W84" s="117">
        <v>0</v>
      </c>
      <c r="X84" s="118">
        <f t="shared" ref="X84:X125" si="6">W84*H84</f>
        <v>0</v>
      </c>
      <c r="AR84" s="119" t="s">
        <v>123</v>
      </c>
      <c r="AT84" s="119" t="s">
        <v>118</v>
      </c>
      <c r="AU84" s="119" t="s">
        <v>76</v>
      </c>
      <c r="AY84" s="13" t="s">
        <v>117</v>
      </c>
      <c r="BE84" s="120">
        <f t="shared" ref="BE84:BE125" si="7">IF(O84="základní",K84,0)</f>
        <v>0</v>
      </c>
      <c r="BF84" s="120">
        <f t="shared" ref="BF84:BF125" si="8">IF(O84="snížená",K84,0)</f>
        <v>0</v>
      </c>
      <c r="BG84" s="120">
        <f t="shared" ref="BG84:BG125" si="9">IF(O84="zákl. přenesená",K84,0)</f>
        <v>0</v>
      </c>
      <c r="BH84" s="120">
        <f t="shared" ref="BH84:BH125" si="10">IF(O84="sníž. přenesená",K84,0)</f>
        <v>0</v>
      </c>
      <c r="BI84" s="120">
        <f t="shared" ref="BI84:BI125" si="11">IF(O84="nulová",K84,0)</f>
        <v>0</v>
      </c>
      <c r="BJ84" s="13" t="s">
        <v>76</v>
      </c>
      <c r="BK84" s="120">
        <f t="shared" ref="BK84:BK125" si="12">ROUND(P84*H84,2)</f>
        <v>0</v>
      </c>
      <c r="BL84" s="13" t="s">
        <v>123</v>
      </c>
      <c r="BM84" s="119" t="s">
        <v>124</v>
      </c>
    </row>
    <row r="85" spans="2:65" s="1" customFormat="1" ht="24.2" customHeight="1" x14ac:dyDescent="0.2">
      <c r="B85" s="28"/>
      <c r="C85" s="223" t="s">
        <v>78</v>
      </c>
      <c r="D85" s="223" t="s">
        <v>118</v>
      </c>
      <c r="E85" s="224" t="s">
        <v>125</v>
      </c>
      <c r="F85" s="225" t="s">
        <v>126</v>
      </c>
      <c r="G85" s="226" t="s">
        <v>121</v>
      </c>
      <c r="H85" s="227">
        <v>1</v>
      </c>
      <c r="I85" s="113"/>
      <c r="J85" s="113"/>
      <c r="K85" s="228">
        <f t="shared" si="0"/>
        <v>0</v>
      </c>
      <c r="L85" s="225" t="s">
        <v>122</v>
      </c>
      <c r="M85" s="28"/>
      <c r="N85" s="114" t="s">
        <v>3</v>
      </c>
      <c r="O85" s="115" t="s">
        <v>37</v>
      </c>
      <c r="P85" s="116">
        <f t="shared" si="1"/>
        <v>0</v>
      </c>
      <c r="Q85" s="116">
        <f t="shared" si="2"/>
        <v>0</v>
      </c>
      <c r="R85" s="116">
        <f t="shared" si="3"/>
        <v>0</v>
      </c>
      <c r="T85" s="117">
        <f t="shared" si="4"/>
        <v>0</v>
      </c>
      <c r="U85" s="117">
        <v>0</v>
      </c>
      <c r="V85" s="117">
        <f t="shared" si="5"/>
        <v>0</v>
      </c>
      <c r="W85" s="117">
        <v>0</v>
      </c>
      <c r="X85" s="118">
        <f t="shared" si="6"/>
        <v>0</v>
      </c>
      <c r="AR85" s="119" t="s">
        <v>123</v>
      </c>
      <c r="AT85" s="119" t="s">
        <v>118</v>
      </c>
      <c r="AU85" s="119" t="s">
        <v>76</v>
      </c>
      <c r="AY85" s="13" t="s">
        <v>117</v>
      </c>
      <c r="BE85" s="120">
        <f t="shared" si="7"/>
        <v>0</v>
      </c>
      <c r="BF85" s="120">
        <f t="shared" si="8"/>
        <v>0</v>
      </c>
      <c r="BG85" s="120">
        <f t="shared" si="9"/>
        <v>0</v>
      </c>
      <c r="BH85" s="120">
        <f t="shared" si="10"/>
        <v>0</v>
      </c>
      <c r="BI85" s="120">
        <f t="shared" si="11"/>
        <v>0</v>
      </c>
      <c r="BJ85" s="13" t="s">
        <v>76</v>
      </c>
      <c r="BK85" s="120">
        <f t="shared" si="12"/>
        <v>0</v>
      </c>
      <c r="BL85" s="13" t="s">
        <v>123</v>
      </c>
      <c r="BM85" s="119" t="s">
        <v>127</v>
      </c>
    </row>
    <row r="86" spans="2:65" s="1" customFormat="1" ht="24.2" customHeight="1" x14ac:dyDescent="0.2">
      <c r="B86" s="28"/>
      <c r="C86" s="223" t="s">
        <v>128</v>
      </c>
      <c r="D86" s="223" t="s">
        <v>118</v>
      </c>
      <c r="E86" s="224" t="s">
        <v>129</v>
      </c>
      <c r="F86" s="225" t="s">
        <v>130</v>
      </c>
      <c r="G86" s="226" t="s">
        <v>121</v>
      </c>
      <c r="H86" s="227">
        <v>1</v>
      </c>
      <c r="I86" s="113"/>
      <c r="J86" s="113"/>
      <c r="K86" s="228">
        <f t="shared" si="0"/>
        <v>0</v>
      </c>
      <c r="L86" s="225" t="s">
        <v>122</v>
      </c>
      <c r="M86" s="28"/>
      <c r="N86" s="114" t="s">
        <v>3</v>
      </c>
      <c r="O86" s="115" t="s">
        <v>37</v>
      </c>
      <c r="P86" s="116">
        <f t="shared" si="1"/>
        <v>0</v>
      </c>
      <c r="Q86" s="116">
        <f t="shared" si="2"/>
        <v>0</v>
      </c>
      <c r="R86" s="116">
        <f t="shared" si="3"/>
        <v>0</v>
      </c>
      <c r="T86" s="117">
        <f t="shared" si="4"/>
        <v>0</v>
      </c>
      <c r="U86" s="117">
        <v>0</v>
      </c>
      <c r="V86" s="117">
        <f t="shared" si="5"/>
        <v>0</v>
      </c>
      <c r="W86" s="117">
        <v>0</v>
      </c>
      <c r="X86" s="118">
        <f t="shared" si="6"/>
        <v>0</v>
      </c>
      <c r="AR86" s="119" t="s">
        <v>123</v>
      </c>
      <c r="AT86" s="119" t="s">
        <v>118</v>
      </c>
      <c r="AU86" s="119" t="s">
        <v>76</v>
      </c>
      <c r="AY86" s="13" t="s">
        <v>117</v>
      </c>
      <c r="BE86" s="120">
        <f t="shared" si="7"/>
        <v>0</v>
      </c>
      <c r="BF86" s="120">
        <f t="shared" si="8"/>
        <v>0</v>
      </c>
      <c r="BG86" s="120">
        <f t="shared" si="9"/>
        <v>0</v>
      </c>
      <c r="BH86" s="120">
        <f t="shared" si="10"/>
        <v>0</v>
      </c>
      <c r="BI86" s="120">
        <f t="shared" si="11"/>
        <v>0</v>
      </c>
      <c r="BJ86" s="13" t="s">
        <v>76</v>
      </c>
      <c r="BK86" s="120">
        <f t="shared" si="12"/>
        <v>0</v>
      </c>
      <c r="BL86" s="13" t="s">
        <v>123</v>
      </c>
      <c r="BM86" s="119" t="s">
        <v>131</v>
      </c>
    </row>
    <row r="87" spans="2:65" s="1" customFormat="1" ht="37.9" customHeight="1" x14ac:dyDescent="0.2">
      <c r="B87" s="28"/>
      <c r="C87" s="223" t="s">
        <v>116</v>
      </c>
      <c r="D87" s="223" t="s">
        <v>118</v>
      </c>
      <c r="E87" s="224" t="s">
        <v>148</v>
      </c>
      <c r="F87" s="225" t="s">
        <v>149</v>
      </c>
      <c r="G87" s="226" t="s">
        <v>121</v>
      </c>
      <c r="H87" s="227">
        <v>1</v>
      </c>
      <c r="I87" s="113"/>
      <c r="J87" s="113"/>
      <c r="K87" s="228">
        <f t="shared" si="0"/>
        <v>0</v>
      </c>
      <c r="L87" s="225" t="s">
        <v>122</v>
      </c>
      <c r="M87" s="28"/>
      <c r="N87" s="114" t="s">
        <v>3</v>
      </c>
      <c r="O87" s="115" t="s">
        <v>37</v>
      </c>
      <c r="P87" s="116">
        <f t="shared" si="1"/>
        <v>0</v>
      </c>
      <c r="Q87" s="116">
        <f t="shared" si="2"/>
        <v>0</v>
      </c>
      <c r="R87" s="116">
        <f t="shared" si="3"/>
        <v>0</v>
      </c>
      <c r="T87" s="117">
        <f t="shared" si="4"/>
        <v>0</v>
      </c>
      <c r="U87" s="117">
        <v>0</v>
      </c>
      <c r="V87" s="117">
        <f t="shared" si="5"/>
        <v>0</v>
      </c>
      <c r="W87" s="117">
        <v>0</v>
      </c>
      <c r="X87" s="118">
        <f t="shared" si="6"/>
        <v>0</v>
      </c>
      <c r="AR87" s="119" t="s">
        <v>123</v>
      </c>
      <c r="AT87" s="119" t="s">
        <v>118</v>
      </c>
      <c r="AU87" s="119" t="s">
        <v>76</v>
      </c>
      <c r="AY87" s="13" t="s">
        <v>117</v>
      </c>
      <c r="BE87" s="120">
        <f t="shared" si="7"/>
        <v>0</v>
      </c>
      <c r="BF87" s="120">
        <f t="shared" si="8"/>
        <v>0</v>
      </c>
      <c r="BG87" s="120">
        <f t="shared" si="9"/>
        <v>0</v>
      </c>
      <c r="BH87" s="120">
        <f t="shared" si="10"/>
        <v>0</v>
      </c>
      <c r="BI87" s="120">
        <f t="shared" si="11"/>
        <v>0</v>
      </c>
      <c r="BJ87" s="13" t="s">
        <v>76</v>
      </c>
      <c r="BK87" s="120">
        <f t="shared" si="12"/>
        <v>0</v>
      </c>
      <c r="BL87" s="13" t="s">
        <v>123</v>
      </c>
      <c r="BM87" s="119" t="s">
        <v>150</v>
      </c>
    </row>
    <row r="88" spans="2:65" s="1" customFormat="1" ht="44.25" customHeight="1" x14ac:dyDescent="0.2">
      <c r="B88" s="28"/>
      <c r="C88" s="223" t="s">
        <v>135</v>
      </c>
      <c r="D88" s="223" t="s">
        <v>118</v>
      </c>
      <c r="E88" s="224" t="s">
        <v>152</v>
      </c>
      <c r="F88" s="225" t="s">
        <v>153</v>
      </c>
      <c r="G88" s="226" t="s">
        <v>121</v>
      </c>
      <c r="H88" s="227">
        <v>1</v>
      </c>
      <c r="I88" s="113"/>
      <c r="J88" s="113"/>
      <c r="K88" s="228">
        <f t="shared" si="0"/>
        <v>0</v>
      </c>
      <c r="L88" s="225" t="s">
        <v>122</v>
      </c>
      <c r="M88" s="28"/>
      <c r="N88" s="114" t="s">
        <v>3</v>
      </c>
      <c r="O88" s="115" t="s">
        <v>37</v>
      </c>
      <c r="P88" s="116">
        <f t="shared" si="1"/>
        <v>0</v>
      </c>
      <c r="Q88" s="116">
        <f t="shared" si="2"/>
        <v>0</v>
      </c>
      <c r="R88" s="116">
        <f t="shared" si="3"/>
        <v>0</v>
      </c>
      <c r="T88" s="117">
        <f t="shared" si="4"/>
        <v>0</v>
      </c>
      <c r="U88" s="117">
        <v>0</v>
      </c>
      <c r="V88" s="117">
        <f t="shared" si="5"/>
        <v>0</v>
      </c>
      <c r="W88" s="117">
        <v>0</v>
      </c>
      <c r="X88" s="118">
        <f t="shared" si="6"/>
        <v>0</v>
      </c>
      <c r="AR88" s="119" t="s">
        <v>123</v>
      </c>
      <c r="AT88" s="119" t="s">
        <v>118</v>
      </c>
      <c r="AU88" s="119" t="s">
        <v>76</v>
      </c>
      <c r="AY88" s="13" t="s">
        <v>117</v>
      </c>
      <c r="BE88" s="120">
        <f t="shared" si="7"/>
        <v>0</v>
      </c>
      <c r="BF88" s="120">
        <f t="shared" si="8"/>
        <v>0</v>
      </c>
      <c r="BG88" s="120">
        <f t="shared" si="9"/>
        <v>0</v>
      </c>
      <c r="BH88" s="120">
        <f t="shared" si="10"/>
        <v>0</v>
      </c>
      <c r="BI88" s="120">
        <f t="shared" si="11"/>
        <v>0</v>
      </c>
      <c r="BJ88" s="13" t="s">
        <v>76</v>
      </c>
      <c r="BK88" s="120">
        <f t="shared" si="12"/>
        <v>0</v>
      </c>
      <c r="BL88" s="13" t="s">
        <v>123</v>
      </c>
      <c r="BM88" s="119" t="s">
        <v>154</v>
      </c>
    </row>
    <row r="89" spans="2:65" s="1" customFormat="1" ht="66.75" customHeight="1" x14ac:dyDescent="0.2">
      <c r="B89" s="28"/>
      <c r="C89" s="223" t="s">
        <v>139</v>
      </c>
      <c r="D89" s="223" t="s">
        <v>118</v>
      </c>
      <c r="E89" s="224" t="s">
        <v>156</v>
      </c>
      <c r="F89" s="225" t="s">
        <v>157</v>
      </c>
      <c r="G89" s="226" t="s">
        <v>158</v>
      </c>
      <c r="H89" s="227">
        <v>2</v>
      </c>
      <c r="I89" s="113"/>
      <c r="J89" s="113"/>
      <c r="K89" s="228">
        <f t="shared" si="0"/>
        <v>0</v>
      </c>
      <c r="L89" s="225" t="s">
        <v>122</v>
      </c>
      <c r="M89" s="28"/>
      <c r="N89" s="114" t="s">
        <v>3</v>
      </c>
      <c r="O89" s="115" t="s">
        <v>37</v>
      </c>
      <c r="P89" s="116">
        <f t="shared" si="1"/>
        <v>0</v>
      </c>
      <c r="Q89" s="116">
        <f t="shared" si="2"/>
        <v>0</v>
      </c>
      <c r="R89" s="116">
        <f t="shared" si="3"/>
        <v>0</v>
      </c>
      <c r="T89" s="117">
        <f t="shared" si="4"/>
        <v>0</v>
      </c>
      <c r="U89" s="117">
        <v>0</v>
      </c>
      <c r="V89" s="117">
        <f t="shared" si="5"/>
        <v>0</v>
      </c>
      <c r="W89" s="117">
        <v>0</v>
      </c>
      <c r="X89" s="118">
        <f t="shared" si="6"/>
        <v>0</v>
      </c>
      <c r="AR89" s="119" t="s">
        <v>123</v>
      </c>
      <c r="AT89" s="119" t="s">
        <v>118</v>
      </c>
      <c r="AU89" s="119" t="s">
        <v>76</v>
      </c>
      <c r="AY89" s="13" t="s">
        <v>117</v>
      </c>
      <c r="BE89" s="120">
        <f t="shared" si="7"/>
        <v>0</v>
      </c>
      <c r="BF89" s="120">
        <f t="shared" si="8"/>
        <v>0</v>
      </c>
      <c r="BG89" s="120">
        <f t="shared" si="9"/>
        <v>0</v>
      </c>
      <c r="BH89" s="120">
        <f t="shared" si="10"/>
        <v>0</v>
      </c>
      <c r="BI89" s="120">
        <f t="shared" si="11"/>
        <v>0</v>
      </c>
      <c r="BJ89" s="13" t="s">
        <v>76</v>
      </c>
      <c r="BK89" s="120">
        <f t="shared" si="12"/>
        <v>0</v>
      </c>
      <c r="BL89" s="13" t="s">
        <v>123</v>
      </c>
      <c r="BM89" s="119" t="s">
        <v>159</v>
      </c>
    </row>
    <row r="90" spans="2:65" s="1" customFormat="1" ht="49.15" customHeight="1" x14ac:dyDescent="0.2">
      <c r="B90" s="28"/>
      <c r="C90" s="223" t="s">
        <v>143</v>
      </c>
      <c r="D90" s="223" t="s">
        <v>118</v>
      </c>
      <c r="E90" s="224" t="s">
        <v>161</v>
      </c>
      <c r="F90" s="225" t="s">
        <v>162</v>
      </c>
      <c r="G90" s="226" t="s">
        <v>158</v>
      </c>
      <c r="H90" s="227">
        <v>2</v>
      </c>
      <c r="I90" s="113"/>
      <c r="J90" s="113"/>
      <c r="K90" s="228">
        <f t="shared" si="0"/>
        <v>0</v>
      </c>
      <c r="L90" s="225" t="s">
        <v>122</v>
      </c>
      <c r="M90" s="28"/>
      <c r="N90" s="114" t="s">
        <v>3</v>
      </c>
      <c r="O90" s="115" t="s">
        <v>37</v>
      </c>
      <c r="P90" s="116">
        <f t="shared" si="1"/>
        <v>0</v>
      </c>
      <c r="Q90" s="116">
        <f t="shared" si="2"/>
        <v>0</v>
      </c>
      <c r="R90" s="116">
        <f t="shared" si="3"/>
        <v>0</v>
      </c>
      <c r="T90" s="117">
        <f t="shared" si="4"/>
        <v>0</v>
      </c>
      <c r="U90" s="117">
        <v>0</v>
      </c>
      <c r="V90" s="117">
        <f t="shared" si="5"/>
        <v>0</v>
      </c>
      <c r="W90" s="117">
        <v>0</v>
      </c>
      <c r="X90" s="118">
        <f t="shared" si="6"/>
        <v>0</v>
      </c>
      <c r="AR90" s="119" t="s">
        <v>123</v>
      </c>
      <c r="AT90" s="119" t="s">
        <v>118</v>
      </c>
      <c r="AU90" s="119" t="s">
        <v>76</v>
      </c>
      <c r="AY90" s="13" t="s">
        <v>117</v>
      </c>
      <c r="BE90" s="120">
        <f t="shared" si="7"/>
        <v>0</v>
      </c>
      <c r="BF90" s="120">
        <f t="shared" si="8"/>
        <v>0</v>
      </c>
      <c r="BG90" s="120">
        <f t="shared" si="9"/>
        <v>0</v>
      </c>
      <c r="BH90" s="120">
        <f t="shared" si="10"/>
        <v>0</v>
      </c>
      <c r="BI90" s="120">
        <f t="shared" si="11"/>
        <v>0</v>
      </c>
      <c r="BJ90" s="13" t="s">
        <v>76</v>
      </c>
      <c r="BK90" s="120">
        <f t="shared" si="12"/>
        <v>0</v>
      </c>
      <c r="BL90" s="13" t="s">
        <v>123</v>
      </c>
      <c r="BM90" s="119" t="s">
        <v>163</v>
      </c>
    </row>
    <row r="91" spans="2:65" s="1" customFormat="1" ht="62.65" customHeight="1" x14ac:dyDescent="0.2">
      <c r="B91" s="28"/>
      <c r="C91" s="223" t="s">
        <v>147</v>
      </c>
      <c r="D91" s="223" t="s">
        <v>118</v>
      </c>
      <c r="E91" s="224" t="s">
        <v>164</v>
      </c>
      <c r="F91" s="225" t="s">
        <v>165</v>
      </c>
      <c r="G91" s="226" t="s">
        <v>158</v>
      </c>
      <c r="H91" s="227">
        <v>1</v>
      </c>
      <c r="I91" s="113"/>
      <c r="J91" s="113"/>
      <c r="K91" s="228">
        <f t="shared" si="0"/>
        <v>0</v>
      </c>
      <c r="L91" s="225" t="s">
        <v>122</v>
      </c>
      <c r="M91" s="28"/>
      <c r="N91" s="114" t="s">
        <v>3</v>
      </c>
      <c r="O91" s="115" t="s">
        <v>37</v>
      </c>
      <c r="P91" s="116">
        <f t="shared" si="1"/>
        <v>0</v>
      </c>
      <c r="Q91" s="116">
        <f t="shared" si="2"/>
        <v>0</v>
      </c>
      <c r="R91" s="116">
        <f t="shared" si="3"/>
        <v>0</v>
      </c>
      <c r="T91" s="117">
        <f t="shared" si="4"/>
        <v>0</v>
      </c>
      <c r="U91" s="117">
        <v>0</v>
      </c>
      <c r="V91" s="117">
        <f t="shared" si="5"/>
        <v>0</v>
      </c>
      <c r="W91" s="117">
        <v>0</v>
      </c>
      <c r="X91" s="118">
        <f t="shared" si="6"/>
        <v>0</v>
      </c>
      <c r="AR91" s="119" t="s">
        <v>123</v>
      </c>
      <c r="AT91" s="119" t="s">
        <v>118</v>
      </c>
      <c r="AU91" s="119" t="s">
        <v>76</v>
      </c>
      <c r="AY91" s="13" t="s">
        <v>117</v>
      </c>
      <c r="BE91" s="120">
        <f t="shared" si="7"/>
        <v>0</v>
      </c>
      <c r="BF91" s="120">
        <f t="shared" si="8"/>
        <v>0</v>
      </c>
      <c r="BG91" s="120">
        <f t="shared" si="9"/>
        <v>0</v>
      </c>
      <c r="BH91" s="120">
        <f t="shared" si="10"/>
        <v>0</v>
      </c>
      <c r="BI91" s="120">
        <f t="shared" si="11"/>
        <v>0</v>
      </c>
      <c r="BJ91" s="13" t="s">
        <v>76</v>
      </c>
      <c r="BK91" s="120">
        <f t="shared" si="12"/>
        <v>0</v>
      </c>
      <c r="BL91" s="13" t="s">
        <v>123</v>
      </c>
      <c r="BM91" s="119" t="s">
        <v>166</v>
      </c>
    </row>
    <row r="92" spans="2:65" s="1" customFormat="1" ht="37.9" customHeight="1" x14ac:dyDescent="0.2">
      <c r="B92" s="28"/>
      <c r="C92" s="223" t="s">
        <v>151</v>
      </c>
      <c r="D92" s="223" t="s">
        <v>118</v>
      </c>
      <c r="E92" s="224" t="s">
        <v>168</v>
      </c>
      <c r="F92" s="225" t="s">
        <v>169</v>
      </c>
      <c r="G92" s="226" t="s">
        <v>121</v>
      </c>
      <c r="H92" s="227">
        <v>1</v>
      </c>
      <c r="I92" s="113"/>
      <c r="J92" s="113"/>
      <c r="K92" s="228">
        <f t="shared" si="0"/>
        <v>0</v>
      </c>
      <c r="L92" s="225" t="s">
        <v>122</v>
      </c>
      <c r="M92" s="28"/>
      <c r="N92" s="114" t="s">
        <v>3</v>
      </c>
      <c r="O92" s="115" t="s">
        <v>37</v>
      </c>
      <c r="P92" s="116">
        <f t="shared" si="1"/>
        <v>0</v>
      </c>
      <c r="Q92" s="116">
        <f t="shared" si="2"/>
        <v>0</v>
      </c>
      <c r="R92" s="116">
        <f t="shared" si="3"/>
        <v>0</v>
      </c>
      <c r="T92" s="117">
        <f t="shared" si="4"/>
        <v>0</v>
      </c>
      <c r="U92" s="117">
        <v>0</v>
      </c>
      <c r="V92" s="117">
        <f t="shared" si="5"/>
        <v>0</v>
      </c>
      <c r="W92" s="117">
        <v>0</v>
      </c>
      <c r="X92" s="118">
        <f t="shared" si="6"/>
        <v>0</v>
      </c>
      <c r="AR92" s="119" t="s">
        <v>123</v>
      </c>
      <c r="AT92" s="119" t="s">
        <v>118</v>
      </c>
      <c r="AU92" s="119" t="s">
        <v>76</v>
      </c>
      <c r="AY92" s="13" t="s">
        <v>117</v>
      </c>
      <c r="BE92" s="120">
        <f t="shared" si="7"/>
        <v>0</v>
      </c>
      <c r="BF92" s="120">
        <f t="shared" si="8"/>
        <v>0</v>
      </c>
      <c r="BG92" s="120">
        <f t="shared" si="9"/>
        <v>0</v>
      </c>
      <c r="BH92" s="120">
        <f t="shared" si="10"/>
        <v>0</v>
      </c>
      <c r="BI92" s="120">
        <f t="shared" si="11"/>
        <v>0</v>
      </c>
      <c r="BJ92" s="13" t="s">
        <v>76</v>
      </c>
      <c r="BK92" s="120">
        <f t="shared" si="12"/>
        <v>0</v>
      </c>
      <c r="BL92" s="13" t="s">
        <v>123</v>
      </c>
      <c r="BM92" s="119" t="s">
        <v>170</v>
      </c>
    </row>
    <row r="93" spans="2:65" s="1" customFormat="1" ht="24.2" customHeight="1" x14ac:dyDescent="0.2">
      <c r="B93" s="28"/>
      <c r="C93" s="223" t="s">
        <v>155</v>
      </c>
      <c r="D93" s="223" t="s">
        <v>118</v>
      </c>
      <c r="E93" s="224" t="s">
        <v>172</v>
      </c>
      <c r="F93" s="225" t="s">
        <v>173</v>
      </c>
      <c r="G93" s="226" t="s">
        <v>121</v>
      </c>
      <c r="H93" s="227">
        <v>1</v>
      </c>
      <c r="I93" s="113"/>
      <c r="J93" s="113"/>
      <c r="K93" s="228">
        <f t="shared" si="0"/>
        <v>0</v>
      </c>
      <c r="L93" s="225" t="s">
        <v>122</v>
      </c>
      <c r="M93" s="28"/>
      <c r="N93" s="114" t="s">
        <v>3</v>
      </c>
      <c r="O93" s="115" t="s">
        <v>37</v>
      </c>
      <c r="P93" s="116">
        <f t="shared" si="1"/>
        <v>0</v>
      </c>
      <c r="Q93" s="116">
        <f t="shared" si="2"/>
        <v>0</v>
      </c>
      <c r="R93" s="116">
        <f t="shared" si="3"/>
        <v>0</v>
      </c>
      <c r="T93" s="117">
        <f t="shared" si="4"/>
        <v>0</v>
      </c>
      <c r="U93" s="117">
        <v>0</v>
      </c>
      <c r="V93" s="117">
        <f t="shared" si="5"/>
        <v>0</v>
      </c>
      <c r="W93" s="117">
        <v>0</v>
      </c>
      <c r="X93" s="118">
        <f t="shared" si="6"/>
        <v>0</v>
      </c>
      <c r="AR93" s="119" t="s">
        <v>123</v>
      </c>
      <c r="AT93" s="119" t="s">
        <v>118</v>
      </c>
      <c r="AU93" s="119" t="s">
        <v>76</v>
      </c>
      <c r="AY93" s="13" t="s">
        <v>117</v>
      </c>
      <c r="BE93" s="120">
        <f t="shared" si="7"/>
        <v>0</v>
      </c>
      <c r="BF93" s="120">
        <f t="shared" si="8"/>
        <v>0</v>
      </c>
      <c r="BG93" s="120">
        <f t="shared" si="9"/>
        <v>0</v>
      </c>
      <c r="BH93" s="120">
        <f t="shared" si="10"/>
        <v>0</v>
      </c>
      <c r="BI93" s="120">
        <f t="shared" si="11"/>
        <v>0</v>
      </c>
      <c r="BJ93" s="13" t="s">
        <v>76</v>
      </c>
      <c r="BK93" s="120">
        <f t="shared" si="12"/>
        <v>0</v>
      </c>
      <c r="BL93" s="13" t="s">
        <v>123</v>
      </c>
      <c r="BM93" s="119" t="s">
        <v>174</v>
      </c>
    </row>
    <row r="94" spans="2:65" s="1" customFormat="1" ht="24.2" customHeight="1" x14ac:dyDescent="0.2">
      <c r="B94" s="28"/>
      <c r="C94" s="223" t="s">
        <v>160</v>
      </c>
      <c r="D94" s="223" t="s">
        <v>118</v>
      </c>
      <c r="E94" s="224" t="s">
        <v>176</v>
      </c>
      <c r="F94" s="225" t="s">
        <v>177</v>
      </c>
      <c r="G94" s="226" t="s">
        <v>121</v>
      </c>
      <c r="H94" s="227">
        <v>1</v>
      </c>
      <c r="I94" s="113"/>
      <c r="J94" s="113"/>
      <c r="K94" s="228">
        <f t="shared" si="0"/>
        <v>0</v>
      </c>
      <c r="L94" s="225" t="s">
        <v>122</v>
      </c>
      <c r="M94" s="28"/>
      <c r="N94" s="114" t="s">
        <v>3</v>
      </c>
      <c r="O94" s="115" t="s">
        <v>37</v>
      </c>
      <c r="P94" s="116">
        <f t="shared" si="1"/>
        <v>0</v>
      </c>
      <c r="Q94" s="116">
        <f t="shared" si="2"/>
        <v>0</v>
      </c>
      <c r="R94" s="116">
        <f t="shared" si="3"/>
        <v>0</v>
      </c>
      <c r="T94" s="117">
        <f t="shared" si="4"/>
        <v>0</v>
      </c>
      <c r="U94" s="117">
        <v>0</v>
      </c>
      <c r="V94" s="117">
        <f t="shared" si="5"/>
        <v>0</v>
      </c>
      <c r="W94" s="117">
        <v>0</v>
      </c>
      <c r="X94" s="118">
        <f t="shared" si="6"/>
        <v>0</v>
      </c>
      <c r="AR94" s="119" t="s">
        <v>123</v>
      </c>
      <c r="AT94" s="119" t="s">
        <v>118</v>
      </c>
      <c r="AU94" s="119" t="s">
        <v>76</v>
      </c>
      <c r="AY94" s="13" t="s">
        <v>117</v>
      </c>
      <c r="BE94" s="120">
        <f t="shared" si="7"/>
        <v>0</v>
      </c>
      <c r="BF94" s="120">
        <f t="shared" si="8"/>
        <v>0</v>
      </c>
      <c r="BG94" s="120">
        <f t="shared" si="9"/>
        <v>0</v>
      </c>
      <c r="BH94" s="120">
        <f t="shared" si="10"/>
        <v>0</v>
      </c>
      <c r="BI94" s="120">
        <f t="shared" si="11"/>
        <v>0</v>
      </c>
      <c r="BJ94" s="13" t="s">
        <v>76</v>
      </c>
      <c r="BK94" s="120">
        <f t="shared" si="12"/>
        <v>0</v>
      </c>
      <c r="BL94" s="13" t="s">
        <v>123</v>
      </c>
      <c r="BM94" s="119" t="s">
        <v>178</v>
      </c>
    </row>
    <row r="95" spans="2:65" s="1" customFormat="1" ht="24.2" customHeight="1" x14ac:dyDescent="0.2">
      <c r="B95" s="28"/>
      <c r="C95" s="223" t="s">
        <v>10</v>
      </c>
      <c r="D95" s="223" t="s">
        <v>118</v>
      </c>
      <c r="E95" s="224" t="s">
        <v>180</v>
      </c>
      <c r="F95" s="225" t="s">
        <v>181</v>
      </c>
      <c r="G95" s="226" t="s">
        <v>121</v>
      </c>
      <c r="H95" s="227">
        <v>1</v>
      </c>
      <c r="I95" s="113"/>
      <c r="J95" s="113"/>
      <c r="K95" s="228">
        <f t="shared" si="0"/>
        <v>0</v>
      </c>
      <c r="L95" s="225" t="s">
        <v>122</v>
      </c>
      <c r="M95" s="28"/>
      <c r="N95" s="114" t="s">
        <v>3</v>
      </c>
      <c r="O95" s="115" t="s">
        <v>37</v>
      </c>
      <c r="P95" s="116">
        <f t="shared" si="1"/>
        <v>0</v>
      </c>
      <c r="Q95" s="116">
        <f t="shared" si="2"/>
        <v>0</v>
      </c>
      <c r="R95" s="116">
        <f t="shared" si="3"/>
        <v>0</v>
      </c>
      <c r="T95" s="117">
        <f t="shared" si="4"/>
        <v>0</v>
      </c>
      <c r="U95" s="117">
        <v>0</v>
      </c>
      <c r="V95" s="117">
        <f t="shared" si="5"/>
        <v>0</v>
      </c>
      <c r="W95" s="117">
        <v>0</v>
      </c>
      <c r="X95" s="118">
        <f t="shared" si="6"/>
        <v>0</v>
      </c>
      <c r="AR95" s="119" t="s">
        <v>123</v>
      </c>
      <c r="AT95" s="119" t="s">
        <v>118</v>
      </c>
      <c r="AU95" s="119" t="s">
        <v>76</v>
      </c>
      <c r="AY95" s="13" t="s">
        <v>117</v>
      </c>
      <c r="BE95" s="120">
        <f t="shared" si="7"/>
        <v>0</v>
      </c>
      <c r="BF95" s="120">
        <f t="shared" si="8"/>
        <v>0</v>
      </c>
      <c r="BG95" s="120">
        <f t="shared" si="9"/>
        <v>0</v>
      </c>
      <c r="BH95" s="120">
        <f t="shared" si="10"/>
        <v>0</v>
      </c>
      <c r="BI95" s="120">
        <f t="shared" si="11"/>
        <v>0</v>
      </c>
      <c r="BJ95" s="13" t="s">
        <v>76</v>
      </c>
      <c r="BK95" s="120">
        <f t="shared" si="12"/>
        <v>0</v>
      </c>
      <c r="BL95" s="13" t="s">
        <v>123</v>
      </c>
      <c r="BM95" s="119" t="s">
        <v>182</v>
      </c>
    </row>
    <row r="96" spans="2:65" s="1" customFormat="1" ht="24.2" customHeight="1" x14ac:dyDescent="0.2">
      <c r="B96" s="28"/>
      <c r="C96" s="223" t="s">
        <v>167</v>
      </c>
      <c r="D96" s="223" t="s">
        <v>118</v>
      </c>
      <c r="E96" s="224" t="s">
        <v>184</v>
      </c>
      <c r="F96" s="225" t="s">
        <v>185</v>
      </c>
      <c r="G96" s="226" t="s">
        <v>121</v>
      </c>
      <c r="H96" s="227">
        <v>1</v>
      </c>
      <c r="I96" s="113"/>
      <c r="J96" s="113"/>
      <c r="K96" s="228">
        <f t="shared" si="0"/>
        <v>0</v>
      </c>
      <c r="L96" s="225" t="s">
        <v>122</v>
      </c>
      <c r="M96" s="28"/>
      <c r="N96" s="114" t="s">
        <v>3</v>
      </c>
      <c r="O96" s="115" t="s">
        <v>37</v>
      </c>
      <c r="P96" s="116">
        <f t="shared" si="1"/>
        <v>0</v>
      </c>
      <c r="Q96" s="116">
        <f t="shared" si="2"/>
        <v>0</v>
      </c>
      <c r="R96" s="116">
        <f t="shared" si="3"/>
        <v>0</v>
      </c>
      <c r="T96" s="117">
        <f t="shared" si="4"/>
        <v>0</v>
      </c>
      <c r="U96" s="117">
        <v>0</v>
      </c>
      <c r="V96" s="117">
        <f t="shared" si="5"/>
        <v>0</v>
      </c>
      <c r="W96" s="117">
        <v>0</v>
      </c>
      <c r="X96" s="118">
        <f t="shared" si="6"/>
        <v>0</v>
      </c>
      <c r="AR96" s="119" t="s">
        <v>123</v>
      </c>
      <c r="AT96" s="119" t="s">
        <v>118</v>
      </c>
      <c r="AU96" s="119" t="s">
        <v>76</v>
      </c>
      <c r="AY96" s="13" t="s">
        <v>117</v>
      </c>
      <c r="BE96" s="120">
        <f t="shared" si="7"/>
        <v>0</v>
      </c>
      <c r="BF96" s="120">
        <f t="shared" si="8"/>
        <v>0</v>
      </c>
      <c r="BG96" s="120">
        <f t="shared" si="9"/>
        <v>0</v>
      </c>
      <c r="BH96" s="120">
        <f t="shared" si="10"/>
        <v>0</v>
      </c>
      <c r="BI96" s="120">
        <f t="shared" si="11"/>
        <v>0</v>
      </c>
      <c r="BJ96" s="13" t="s">
        <v>76</v>
      </c>
      <c r="BK96" s="120">
        <f t="shared" si="12"/>
        <v>0</v>
      </c>
      <c r="BL96" s="13" t="s">
        <v>123</v>
      </c>
      <c r="BM96" s="119" t="s">
        <v>186</v>
      </c>
    </row>
    <row r="97" spans="2:65" s="1" customFormat="1" ht="24" x14ac:dyDescent="0.2">
      <c r="B97" s="28"/>
      <c r="C97" s="223" t="s">
        <v>171</v>
      </c>
      <c r="D97" s="223" t="s">
        <v>118</v>
      </c>
      <c r="E97" s="224" t="s">
        <v>204</v>
      </c>
      <c r="F97" s="225" t="s">
        <v>205</v>
      </c>
      <c r="G97" s="226" t="s">
        <v>158</v>
      </c>
      <c r="H97" s="227">
        <v>5</v>
      </c>
      <c r="I97" s="113"/>
      <c r="J97" s="113"/>
      <c r="K97" s="228">
        <f t="shared" si="0"/>
        <v>0</v>
      </c>
      <c r="L97" s="225" t="s">
        <v>122</v>
      </c>
      <c r="M97" s="28"/>
      <c r="N97" s="114" t="s">
        <v>3</v>
      </c>
      <c r="O97" s="115" t="s">
        <v>37</v>
      </c>
      <c r="P97" s="116">
        <f t="shared" si="1"/>
        <v>0</v>
      </c>
      <c r="Q97" s="116">
        <f t="shared" si="2"/>
        <v>0</v>
      </c>
      <c r="R97" s="116">
        <f t="shared" si="3"/>
        <v>0</v>
      </c>
      <c r="T97" s="117">
        <f t="shared" si="4"/>
        <v>0</v>
      </c>
      <c r="U97" s="117">
        <v>0</v>
      </c>
      <c r="V97" s="117">
        <f t="shared" si="5"/>
        <v>0</v>
      </c>
      <c r="W97" s="117">
        <v>0</v>
      </c>
      <c r="X97" s="118">
        <f t="shared" si="6"/>
        <v>0</v>
      </c>
      <c r="AR97" s="119" t="s">
        <v>123</v>
      </c>
      <c r="AT97" s="119" t="s">
        <v>118</v>
      </c>
      <c r="AU97" s="119" t="s">
        <v>76</v>
      </c>
      <c r="AY97" s="13" t="s">
        <v>117</v>
      </c>
      <c r="BE97" s="120">
        <f t="shared" si="7"/>
        <v>0</v>
      </c>
      <c r="BF97" s="120">
        <f t="shared" si="8"/>
        <v>0</v>
      </c>
      <c r="BG97" s="120">
        <f t="shared" si="9"/>
        <v>0</v>
      </c>
      <c r="BH97" s="120">
        <f t="shared" si="10"/>
        <v>0</v>
      </c>
      <c r="BI97" s="120">
        <f t="shared" si="11"/>
        <v>0</v>
      </c>
      <c r="BJ97" s="13" t="s">
        <v>76</v>
      </c>
      <c r="BK97" s="120">
        <f t="shared" si="12"/>
        <v>0</v>
      </c>
      <c r="BL97" s="13" t="s">
        <v>123</v>
      </c>
      <c r="BM97" s="119" t="s">
        <v>206</v>
      </c>
    </row>
    <row r="98" spans="2:65" s="1" customFormat="1" ht="24.2" customHeight="1" x14ac:dyDescent="0.2">
      <c r="B98" s="28"/>
      <c r="C98" s="223" t="s">
        <v>175</v>
      </c>
      <c r="D98" s="223" t="s">
        <v>118</v>
      </c>
      <c r="E98" s="224" t="s">
        <v>208</v>
      </c>
      <c r="F98" s="225" t="s">
        <v>209</v>
      </c>
      <c r="G98" s="226" t="s">
        <v>158</v>
      </c>
      <c r="H98" s="227">
        <v>4</v>
      </c>
      <c r="I98" s="113"/>
      <c r="J98" s="113"/>
      <c r="K98" s="228">
        <f t="shared" si="0"/>
        <v>0</v>
      </c>
      <c r="L98" s="225" t="s">
        <v>122</v>
      </c>
      <c r="M98" s="28"/>
      <c r="N98" s="114" t="s">
        <v>3</v>
      </c>
      <c r="O98" s="115" t="s">
        <v>37</v>
      </c>
      <c r="P98" s="116">
        <f t="shared" si="1"/>
        <v>0</v>
      </c>
      <c r="Q98" s="116">
        <f t="shared" si="2"/>
        <v>0</v>
      </c>
      <c r="R98" s="116">
        <f t="shared" si="3"/>
        <v>0</v>
      </c>
      <c r="T98" s="117">
        <f t="shared" si="4"/>
        <v>0</v>
      </c>
      <c r="U98" s="117">
        <v>0</v>
      </c>
      <c r="V98" s="117">
        <f t="shared" si="5"/>
        <v>0</v>
      </c>
      <c r="W98" s="117">
        <v>0</v>
      </c>
      <c r="X98" s="118">
        <f t="shared" si="6"/>
        <v>0</v>
      </c>
      <c r="AR98" s="119" t="s">
        <v>123</v>
      </c>
      <c r="AT98" s="119" t="s">
        <v>118</v>
      </c>
      <c r="AU98" s="119" t="s">
        <v>76</v>
      </c>
      <c r="AY98" s="13" t="s">
        <v>117</v>
      </c>
      <c r="BE98" s="120">
        <f t="shared" si="7"/>
        <v>0</v>
      </c>
      <c r="BF98" s="120">
        <f t="shared" si="8"/>
        <v>0</v>
      </c>
      <c r="BG98" s="120">
        <f t="shared" si="9"/>
        <v>0</v>
      </c>
      <c r="BH98" s="120">
        <f t="shared" si="10"/>
        <v>0</v>
      </c>
      <c r="BI98" s="120">
        <f t="shared" si="11"/>
        <v>0</v>
      </c>
      <c r="BJ98" s="13" t="s">
        <v>76</v>
      </c>
      <c r="BK98" s="120">
        <f t="shared" si="12"/>
        <v>0</v>
      </c>
      <c r="BL98" s="13" t="s">
        <v>123</v>
      </c>
      <c r="BM98" s="119" t="s">
        <v>210</v>
      </c>
    </row>
    <row r="99" spans="2:65" s="1" customFormat="1" ht="24.2" customHeight="1" x14ac:dyDescent="0.2">
      <c r="B99" s="28"/>
      <c r="C99" s="223" t="s">
        <v>179</v>
      </c>
      <c r="D99" s="223" t="s">
        <v>118</v>
      </c>
      <c r="E99" s="224" t="s">
        <v>260</v>
      </c>
      <c r="F99" s="225" t="s">
        <v>261</v>
      </c>
      <c r="G99" s="226" t="s">
        <v>262</v>
      </c>
      <c r="H99" s="227">
        <v>12</v>
      </c>
      <c r="I99" s="113"/>
      <c r="J99" s="113"/>
      <c r="K99" s="228">
        <f t="shared" si="0"/>
        <v>0</v>
      </c>
      <c r="L99" s="225" t="s">
        <v>122</v>
      </c>
      <c r="M99" s="28"/>
      <c r="N99" s="114" t="s">
        <v>3</v>
      </c>
      <c r="O99" s="115" t="s">
        <v>37</v>
      </c>
      <c r="P99" s="116">
        <f t="shared" si="1"/>
        <v>0</v>
      </c>
      <c r="Q99" s="116">
        <f t="shared" si="2"/>
        <v>0</v>
      </c>
      <c r="R99" s="116">
        <f t="shared" si="3"/>
        <v>0</v>
      </c>
      <c r="T99" s="117">
        <f t="shared" si="4"/>
        <v>0</v>
      </c>
      <c r="U99" s="117">
        <v>0</v>
      </c>
      <c r="V99" s="117">
        <f t="shared" si="5"/>
        <v>0</v>
      </c>
      <c r="W99" s="117">
        <v>0</v>
      </c>
      <c r="X99" s="118">
        <f t="shared" si="6"/>
        <v>0</v>
      </c>
      <c r="AR99" s="119" t="s">
        <v>123</v>
      </c>
      <c r="AT99" s="119" t="s">
        <v>118</v>
      </c>
      <c r="AU99" s="119" t="s">
        <v>76</v>
      </c>
      <c r="AY99" s="13" t="s">
        <v>117</v>
      </c>
      <c r="BE99" s="120">
        <f t="shared" si="7"/>
        <v>0</v>
      </c>
      <c r="BF99" s="120">
        <f t="shared" si="8"/>
        <v>0</v>
      </c>
      <c r="BG99" s="120">
        <f t="shared" si="9"/>
        <v>0</v>
      </c>
      <c r="BH99" s="120">
        <f t="shared" si="10"/>
        <v>0</v>
      </c>
      <c r="BI99" s="120">
        <f t="shared" si="11"/>
        <v>0</v>
      </c>
      <c r="BJ99" s="13" t="s">
        <v>76</v>
      </c>
      <c r="BK99" s="120">
        <f t="shared" si="12"/>
        <v>0</v>
      </c>
      <c r="BL99" s="13" t="s">
        <v>123</v>
      </c>
      <c r="BM99" s="119" t="s">
        <v>263</v>
      </c>
    </row>
    <row r="100" spans="2:65" s="1" customFormat="1" ht="24" x14ac:dyDescent="0.2">
      <c r="B100" s="28"/>
      <c r="C100" s="229" t="s">
        <v>183</v>
      </c>
      <c r="D100" s="229" t="s">
        <v>188</v>
      </c>
      <c r="E100" s="230" t="s">
        <v>265</v>
      </c>
      <c r="F100" s="231" t="s">
        <v>266</v>
      </c>
      <c r="G100" s="232" t="s">
        <v>262</v>
      </c>
      <c r="H100" s="233">
        <v>8.8239999999999998</v>
      </c>
      <c r="I100" s="121"/>
      <c r="J100" s="122"/>
      <c r="K100" s="234">
        <f t="shared" si="0"/>
        <v>0</v>
      </c>
      <c r="L100" s="231" t="s">
        <v>122</v>
      </c>
      <c r="M100" s="123"/>
      <c r="N100" s="124" t="s">
        <v>3</v>
      </c>
      <c r="O100" s="115" t="s">
        <v>37</v>
      </c>
      <c r="P100" s="116">
        <f t="shared" si="1"/>
        <v>0</v>
      </c>
      <c r="Q100" s="116">
        <f t="shared" si="2"/>
        <v>0</v>
      </c>
      <c r="R100" s="116">
        <f t="shared" si="3"/>
        <v>0</v>
      </c>
      <c r="T100" s="117">
        <f t="shared" si="4"/>
        <v>0</v>
      </c>
      <c r="U100" s="117">
        <v>0</v>
      </c>
      <c r="V100" s="117">
        <f t="shared" si="5"/>
        <v>0</v>
      </c>
      <c r="W100" s="117">
        <v>0</v>
      </c>
      <c r="X100" s="118">
        <f t="shared" si="6"/>
        <v>0</v>
      </c>
      <c r="AR100" s="119" t="s">
        <v>123</v>
      </c>
      <c r="AT100" s="119" t="s">
        <v>188</v>
      </c>
      <c r="AU100" s="119" t="s">
        <v>76</v>
      </c>
      <c r="AY100" s="13" t="s">
        <v>117</v>
      </c>
      <c r="BE100" s="120">
        <f t="shared" si="7"/>
        <v>0</v>
      </c>
      <c r="BF100" s="120">
        <f t="shared" si="8"/>
        <v>0</v>
      </c>
      <c r="BG100" s="120">
        <f t="shared" si="9"/>
        <v>0</v>
      </c>
      <c r="BH100" s="120">
        <f t="shared" si="10"/>
        <v>0</v>
      </c>
      <c r="BI100" s="120">
        <f t="shared" si="11"/>
        <v>0</v>
      </c>
      <c r="BJ100" s="13" t="s">
        <v>76</v>
      </c>
      <c r="BK100" s="120">
        <f t="shared" si="12"/>
        <v>0</v>
      </c>
      <c r="BL100" s="13" t="s">
        <v>123</v>
      </c>
      <c r="BM100" s="119" t="s">
        <v>267</v>
      </c>
    </row>
    <row r="101" spans="2:65" s="1" customFormat="1" ht="24.2" customHeight="1" x14ac:dyDescent="0.2">
      <c r="B101" s="28"/>
      <c r="C101" s="223" t="s">
        <v>187</v>
      </c>
      <c r="D101" s="223" t="s">
        <v>118</v>
      </c>
      <c r="E101" s="224" t="s">
        <v>273</v>
      </c>
      <c r="F101" s="225" t="s">
        <v>274</v>
      </c>
      <c r="G101" s="226" t="s">
        <v>121</v>
      </c>
      <c r="H101" s="227">
        <v>6</v>
      </c>
      <c r="I101" s="113"/>
      <c r="J101" s="113"/>
      <c r="K101" s="228">
        <f t="shared" si="0"/>
        <v>0</v>
      </c>
      <c r="L101" s="225" t="s">
        <v>122</v>
      </c>
      <c r="M101" s="28"/>
      <c r="N101" s="114" t="s">
        <v>3</v>
      </c>
      <c r="O101" s="115" t="s">
        <v>37</v>
      </c>
      <c r="P101" s="116">
        <f t="shared" si="1"/>
        <v>0</v>
      </c>
      <c r="Q101" s="116">
        <f t="shared" si="2"/>
        <v>0</v>
      </c>
      <c r="R101" s="116">
        <f t="shared" si="3"/>
        <v>0</v>
      </c>
      <c r="T101" s="117">
        <f t="shared" si="4"/>
        <v>0</v>
      </c>
      <c r="U101" s="117">
        <v>0</v>
      </c>
      <c r="V101" s="117">
        <f t="shared" si="5"/>
        <v>0</v>
      </c>
      <c r="W101" s="117">
        <v>0</v>
      </c>
      <c r="X101" s="118">
        <f t="shared" si="6"/>
        <v>0</v>
      </c>
      <c r="AR101" s="119" t="s">
        <v>123</v>
      </c>
      <c r="AT101" s="119" t="s">
        <v>118</v>
      </c>
      <c r="AU101" s="119" t="s">
        <v>76</v>
      </c>
      <c r="AY101" s="13" t="s">
        <v>117</v>
      </c>
      <c r="BE101" s="120">
        <f t="shared" si="7"/>
        <v>0</v>
      </c>
      <c r="BF101" s="120">
        <f t="shared" si="8"/>
        <v>0</v>
      </c>
      <c r="BG101" s="120">
        <f t="shared" si="9"/>
        <v>0</v>
      </c>
      <c r="BH101" s="120">
        <f t="shared" si="10"/>
        <v>0</v>
      </c>
      <c r="BI101" s="120">
        <f t="shared" si="11"/>
        <v>0</v>
      </c>
      <c r="BJ101" s="13" t="s">
        <v>76</v>
      </c>
      <c r="BK101" s="120">
        <f t="shared" si="12"/>
        <v>0</v>
      </c>
      <c r="BL101" s="13" t="s">
        <v>123</v>
      </c>
      <c r="BM101" s="119" t="s">
        <v>275</v>
      </c>
    </row>
    <row r="102" spans="2:65" s="1" customFormat="1" ht="24.2" customHeight="1" x14ac:dyDescent="0.2">
      <c r="B102" s="28"/>
      <c r="C102" s="223" t="s">
        <v>192</v>
      </c>
      <c r="D102" s="223" t="s">
        <v>118</v>
      </c>
      <c r="E102" s="224" t="s">
        <v>277</v>
      </c>
      <c r="F102" s="225" t="s">
        <v>278</v>
      </c>
      <c r="G102" s="226" t="s">
        <v>121</v>
      </c>
      <c r="H102" s="227">
        <v>6</v>
      </c>
      <c r="I102" s="113"/>
      <c r="J102" s="113"/>
      <c r="K102" s="228">
        <f t="shared" si="0"/>
        <v>0</v>
      </c>
      <c r="L102" s="225" t="s">
        <v>122</v>
      </c>
      <c r="M102" s="28"/>
      <c r="N102" s="114" t="s">
        <v>3</v>
      </c>
      <c r="O102" s="115" t="s">
        <v>37</v>
      </c>
      <c r="P102" s="116">
        <f t="shared" si="1"/>
        <v>0</v>
      </c>
      <c r="Q102" s="116">
        <f t="shared" si="2"/>
        <v>0</v>
      </c>
      <c r="R102" s="116">
        <f t="shared" si="3"/>
        <v>0</v>
      </c>
      <c r="T102" s="117">
        <f t="shared" si="4"/>
        <v>0</v>
      </c>
      <c r="U102" s="117">
        <v>0</v>
      </c>
      <c r="V102" s="117">
        <f t="shared" si="5"/>
        <v>0</v>
      </c>
      <c r="W102" s="117">
        <v>0</v>
      </c>
      <c r="X102" s="118">
        <f t="shared" si="6"/>
        <v>0</v>
      </c>
      <c r="AR102" s="119" t="s">
        <v>123</v>
      </c>
      <c r="AT102" s="119" t="s">
        <v>118</v>
      </c>
      <c r="AU102" s="119" t="s">
        <v>76</v>
      </c>
      <c r="AY102" s="13" t="s">
        <v>117</v>
      </c>
      <c r="BE102" s="120">
        <f t="shared" si="7"/>
        <v>0</v>
      </c>
      <c r="BF102" s="120">
        <f t="shared" si="8"/>
        <v>0</v>
      </c>
      <c r="BG102" s="120">
        <f t="shared" si="9"/>
        <v>0</v>
      </c>
      <c r="BH102" s="120">
        <f t="shared" si="10"/>
        <v>0</v>
      </c>
      <c r="BI102" s="120">
        <f t="shared" si="11"/>
        <v>0</v>
      </c>
      <c r="BJ102" s="13" t="s">
        <v>76</v>
      </c>
      <c r="BK102" s="120">
        <f t="shared" si="12"/>
        <v>0</v>
      </c>
      <c r="BL102" s="13" t="s">
        <v>123</v>
      </c>
      <c r="BM102" s="119" t="s">
        <v>279</v>
      </c>
    </row>
    <row r="103" spans="2:65" s="1" customFormat="1" ht="24.2" customHeight="1" x14ac:dyDescent="0.2">
      <c r="B103" s="28"/>
      <c r="C103" s="223" t="s">
        <v>196</v>
      </c>
      <c r="D103" s="223" t="s">
        <v>118</v>
      </c>
      <c r="E103" s="224" t="s">
        <v>281</v>
      </c>
      <c r="F103" s="225" t="s">
        <v>282</v>
      </c>
      <c r="G103" s="226" t="s">
        <v>121</v>
      </c>
      <c r="H103" s="227">
        <v>1</v>
      </c>
      <c r="I103" s="113"/>
      <c r="J103" s="113"/>
      <c r="K103" s="228">
        <f t="shared" si="0"/>
        <v>0</v>
      </c>
      <c r="L103" s="225" t="s">
        <v>122</v>
      </c>
      <c r="M103" s="28"/>
      <c r="N103" s="114" t="s">
        <v>3</v>
      </c>
      <c r="O103" s="115" t="s">
        <v>37</v>
      </c>
      <c r="P103" s="116">
        <f t="shared" si="1"/>
        <v>0</v>
      </c>
      <c r="Q103" s="116">
        <f t="shared" si="2"/>
        <v>0</v>
      </c>
      <c r="R103" s="116">
        <f t="shared" si="3"/>
        <v>0</v>
      </c>
      <c r="T103" s="117">
        <f t="shared" si="4"/>
        <v>0</v>
      </c>
      <c r="U103" s="117">
        <v>0</v>
      </c>
      <c r="V103" s="117">
        <f t="shared" si="5"/>
        <v>0</v>
      </c>
      <c r="W103" s="117">
        <v>0</v>
      </c>
      <c r="X103" s="118">
        <f t="shared" si="6"/>
        <v>0</v>
      </c>
      <c r="AR103" s="119" t="s">
        <v>123</v>
      </c>
      <c r="AT103" s="119" t="s">
        <v>118</v>
      </c>
      <c r="AU103" s="119" t="s">
        <v>76</v>
      </c>
      <c r="AY103" s="13" t="s">
        <v>117</v>
      </c>
      <c r="BE103" s="120">
        <f t="shared" si="7"/>
        <v>0</v>
      </c>
      <c r="BF103" s="120">
        <f t="shared" si="8"/>
        <v>0</v>
      </c>
      <c r="BG103" s="120">
        <f t="shared" si="9"/>
        <v>0</v>
      </c>
      <c r="BH103" s="120">
        <f t="shared" si="10"/>
        <v>0</v>
      </c>
      <c r="BI103" s="120">
        <f t="shared" si="11"/>
        <v>0</v>
      </c>
      <c r="BJ103" s="13" t="s">
        <v>76</v>
      </c>
      <c r="BK103" s="120">
        <f t="shared" si="12"/>
        <v>0</v>
      </c>
      <c r="BL103" s="13" t="s">
        <v>123</v>
      </c>
      <c r="BM103" s="119" t="s">
        <v>283</v>
      </c>
    </row>
    <row r="104" spans="2:65" s="1" customFormat="1" ht="24.2" customHeight="1" x14ac:dyDescent="0.2">
      <c r="B104" s="28"/>
      <c r="C104" s="223" t="s">
        <v>9</v>
      </c>
      <c r="D104" s="223" t="s">
        <v>118</v>
      </c>
      <c r="E104" s="224" t="s">
        <v>285</v>
      </c>
      <c r="F104" s="225" t="s">
        <v>286</v>
      </c>
      <c r="G104" s="226" t="s">
        <v>121</v>
      </c>
      <c r="H104" s="227">
        <v>1</v>
      </c>
      <c r="I104" s="113"/>
      <c r="J104" s="113"/>
      <c r="K104" s="228">
        <f t="shared" si="0"/>
        <v>0</v>
      </c>
      <c r="L104" s="225" t="s">
        <v>122</v>
      </c>
      <c r="M104" s="28"/>
      <c r="N104" s="114" t="s">
        <v>3</v>
      </c>
      <c r="O104" s="115" t="s">
        <v>37</v>
      </c>
      <c r="P104" s="116">
        <f t="shared" si="1"/>
        <v>0</v>
      </c>
      <c r="Q104" s="116">
        <f t="shared" si="2"/>
        <v>0</v>
      </c>
      <c r="R104" s="116">
        <f t="shared" si="3"/>
        <v>0</v>
      </c>
      <c r="T104" s="117">
        <f t="shared" si="4"/>
        <v>0</v>
      </c>
      <c r="U104" s="117">
        <v>0</v>
      </c>
      <c r="V104" s="117">
        <f t="shared" si="5"/>
        <v>0</v>
      </c>
      <c r="W104" s="117">
        <v>0</v>
      </c>
      <c r="X104" s="118">
        <f t="shared" si="6"/>
        <v>0</v>
      </c>
      <c r="AR104" s="119" t="s">
        <v>123</v>
      </c>
      <c r="AT104" s="119" t="s">
        <v>118</v>
      </c>
      <c r="AU104" s="119" t="s">
        <v>76</v>
      </c>
      <c r="AY104" s="13" t="s">
        <v>117</v>
      </c>
      <c r="BE104" s="120">
        <f t="shared" si="7"/>
        <v>0</v>
      </c>
      <c r="BF104" s="120">
        <f t="shared" si="8"/>
        <v>0</v>
      </c>
      <c r="BG104" s="120">
        <f t="shared" si="9"/>
        <v>0</v>
      </c>
      <c r="BH104" s="120">
        <f t="shared" si="10"/>
        <v>0</v>
      </c>
      <c r="BI104" s="120">
        <f t="shared" si="11"/>
        <v>0</v>
      </c>
      <c r="BJ104" s="13" t="s">
        <v>76</v>
      </c>
      <c r="BK104" s="120">
        <f t="shared" si="12"/>
        <v>0</v>
      </c>
      <c r="BL104" s="13" t="s">
        <v>123</v>
      </c>
      <c r="BM104" s="119" t="s">
        <v>287</v>
      </c>
    </row>
    <row r="105" spans="2:65" s="1" customFormat="1" ht="33" customHeight="1" x14ac:dyDescent="0.2">
      <c r="B105" s="28"/>
      <c r="C105" s="223" t="s">
        <v>203</v>
      </c>
      <c r="D105" s="223" t="s">
        <v>118</v>
      </c>
      <c r="E105" s="224" t="s">
        <v>289</v>
      </c>
      <c r="F105" s="225" t="s">
        <v>290</v>
      </c>
      <c r="G105" s="226" t="s">
        <v>121</v>
      </c>
      <c r="H105" s="227">
        <v>1</v>
      </c>
      <c r="I105" s="113"/>
      <c r="J105" s="113"/>
      <c r="K105" s="228">
        <f t="shared" si="0"/>
        <v>0</v>
      </c>
      <c r="L105" s="225" t="s">
        <v>122</v>
      </c>
      <c r="M105" s="28"/>
      <c r="N105" s="114" t="s">
        <v>3</v>
      </c>
      <c r="O105" s="115" t="s">
        <v>37</v>
      </c>
      <c r="P105" s="116">
        <f t="shared" si="1"/>
        <v>0</v>
      </c>
      <c r="Q105" s="116">
        <f t="shared" si="2"/>
        <v>0</v>
      </c>
      <c r="R105" s="116">
        <f t="shared" si="3"/>
        <v>0</v>
      </c>
      <c r="T105" s="117">
        <f t="shared" si="4"/>
        <v>0</v>
      </c>
      <c r="U105" s="117">
        <v>0</v>
      </c>
      <c r="V105" s="117">
        <f t="shared" si="5"/>
        <v>0</v>
      </c>
      <c r="W105" s="117">
        <v>0</v>
      </c>
      <c r="X105" s="118">
        <f t="shared" si="6"/>
        <v>0</v>
      </c>
      <c r="AR105" s="119" t="s">
        <v>123</v>
      </c>
      <c r="AT105" s="119" t="s">
        <v>118</v>
      </c>
      <c r="AU105" s="119" t="s">
        <v>76</v>
      </c>
      <c r="AY105" s="13" t="s">
        <v>117</v>
      </c>
      <c r="BE105" s="120">
        <f t="shared" si="7"/>
        <v>0</v>
      </c>
      <c r="BF105" s="120">
        <f t="shared" si="8"/>
        <v>0</v>
      </c>
      <c r="BG105" s="120">
        <f t="shared" si="9"/>
        <v>0</v>
      </c>
      <c r="BH105" s="120">
        <f t="shared" si="10"/>
        <v>0</v>
      </c>
      <c r="BI105" s="120">
        <f t="shared" si="11"/>
        <v>0</v>
      </c>
      <c r="BJ105" s="13" t="s">
        <v>76</v>
      </c>
      <c r="BK105" s="120">
        <f t="shared" si="12"/>
        <v>0</v>
      </c>
      <c r="BL105" s="13" t="s">
        <v>123</v>
      </c>
      <c r="BM105" s="119" t="s">
        <v>291</v>
      </c>
    </row>
    <row r="106" spans="2:65" s="1" customFormat="1" ht="24.2" customHeight="1" x14ac:dyDescent="0.2">
      <c r="B106" s="28"/>
      <c r="C106" s="223" t="s">
        <v>207</v>
      </c>
      <c r="D106" s="223" t="s">
        <v>118</v>
      </c>
      <c r="E106" s="224" t="s">
        <v>293</v>
      </c>
      <c r="F106" s="225" t="s">
        <v>294</v>
      </c>
      <c r="G106" s="226" t="s">
        <v>121</v>
      </c>
      <c r="H106" s="227">
        <v>1</v>
      </c>
      <c r="I106" s="113"/>
      <c r="J106" s="113"/>
      <c r="K106" s="228">
        <f t="shared" si="0"/>
        <v>0</v>
      </c>
      <c r="L106" s="225" t="s">
        <v>122</v>
      </c>
      <c r="M106" s="28"/>
      <c r="N106" s="114" t="s">
        <v>3</v>
      </c>
      <c r="O106" s="115" t="s">
        <v>37</v>
      </c>
      <c r="P106" s="116">
        <f t="shared" si="1"/>
        <v>0</v>
      </c>
      <c r="Q106" s="116">
        <f t="shared" si="2"/>
        <v>0</v>
      </c>
      <c r="R106" s="116">
        <f t="shared" si="3"/>
        <v>0</v>
      </c>
      <c r="T106" s="117">
        <f t="shared" si="4"/>
        <v>0</v>
      </c>
      <c r="U106" s="117">
        <v>0</v>
      </c>
      <c r="V106" s="117">
        <f t="shared" si="5"/>
        <v>0</v>
      </c>
      <c r="W106" s="117">
        <v>0</v>
      </c>
      <c r="X106" s="118">
        <f t="shared" si="6"/>
        <v>0</v>
      </c>
      <c r="AR106" s="119" t="s">
        <v>123</v>
      </c>
      <c r="AT106" s="119" t="s">
        <v>118</v>
      </c>
      <c r="AU106" s="119" t="s">
        <v>76</v>
      </c>
      <c r="AY106" s="13" t="s">
        <v>117</v>
      </c>
      <c r="BE106" s="120">
        <f t="shared" si="7"/>
        <v>0</v>
      </c>
      <c r="BF106" s="120">
        <f t="shared" si="8"/>
        <v>0</v>
      </c>
      <c r="BG106" s="120">
        <f t="shared" si="9"/>
        <v>0</v>
      </c>
      <c r="BH106" s="120">
        <f t="shared" si="10"/>
        <v>0</v>
      </c>
      <c r="BI106" s="120">
        <f t="shared" si="11"/>
        <v>0</v>
      </c>
      <c r="BJ106" s="13" t="s">
        <v>76</v>
      </c>
      <c r="BK106" s="120">
        <f t="shared" si="12"/>
        <v>0</v>
      </c>
      <c r="BL106" s="13" t="s">
        <v>123</v>
      </c>
      <c r="BM106" s="119" t="s">
        <v>295</v>
      </c>
    </row>
    <row r="107" spans="2:65" s="1" customFormat="1" ht="24.2" customHeight="1" x14ac:dyDescent="0.2">
      <c r="B107" s="28"/>
      <c r="C107" s="229" t="s">
        <v>211</v>
      </c>
      <c r="D107" s="229" t="s">
        <v>188</v>
      </c>
      <c r="E107" s="230" t="s">
        <v>297</v>
      </c>
      <c r="F107" s="231" t="s">
        <v>298</v>
      </c>
      <c r="G107" s="232" t="s">
        <v>121</v>
      </c>
      <c r="H107" s="233">
        <v>1</v>
      </c>
      <c r="I107" s="121"/>
      <c r="J107" s="122"/>
      <c r="K107" s="234">
        <f t="shared" si="0"/>
        <v>0</v>
      </c>
      <c r="L107" s="231" t="s">
        <v>122</v>
      </c>
      <c r="M107" s="123"/>
      <c r="N107" s="124" t="s">
        <v>3</v>
      </c>
      <c r="O107" s="115" t="s">
        <v>37</v>
      </c>
      <c r="P107" s="116">
        <f t="shared" si="1"/>
        <v>0</v>
      </c>
      <c r="Q107" s="116">
        <f t="shared" si="2"/>
        <v>0</v>
      </c>
      <c r="R107" s="116">
        <f t="shared" si="3"/>
        <v>0</v>
      </c>
      <c r="T107" s="117">
        <f t="shared" si="4"/>
        <v>0</v>
      </c>
      <c r="U107" s="117">
        <v>0</v>
      </c>
      <c r="V107" s="117">
        <f t="shared" si="5"/>
        <v>0</v>
      </c>
      <c r="W107" s="117">
        <v>0</v>
      </c>
      <c r="X107" s="118">
        <f t="shared" si="6"/>
        <v>0</v>
      </c>
      <c r="AR107" s="119" t="s">
        <v>123</v>
      </c>
      <c r="AT107" s="119" t="s">
        <v>188</v>
      </c>
      <c r="AU107" s="119" t="s">
        <v>76</v>
      </c>
      <c r="AY107" s="13" t="s">
        <v>117</v>
      </c>
      <c r="BE107" s="120">
        <f t="shared" si="7"/>
        <v>0</v>
      </c>
      <c r="BF107" s="120">
        <f t="shared" si="8"/>
        <v>0</v>
      </c>
      <c r="BG107" s="120">
        <f t="shared" si="9"/>
        <v>0</v>
      </c>
      <c r="BH107" s="120">
        <f t="shared" si="10"/>
        <v>0</v>
      </c>
      <c r="BI107" s="120">
        <f t="shared" si="11"/>
        <v>0</v>
      </c>
      <c r="BJ107" s="13" t="s">
        <v>76</v>
      </c>
      <c r="BK107" s="120">
        <f t="shared" si="12"/>
        <v>0</v>
      </c>
      <c r="BL107" s="13" t="s">
        <v>123</v>
      </c>
      <c r="BM107" s="119" t="s">
        <v>299</v>
      </c>
    </row>
    <row r="108" spans="2:65" s="1" customFormat="1" ht="24.2" customHeight="1" x14ac:dyDescent="0.2">
      <c r="B108" s="28"/>
      <c r="C108" s="229" t="s">
        <v>215</v>
      </c>
      <c r="D108" s="229" t="s">
        <v>188</v>
      </c>
      <c r="E108" s="230" t="s">
        <v>301</v>
      </c>
      <c r="F108" s="231" t="s">
        <v>302</v>
      </c>
      <c r="G108" s="232" t="s">
        <v>121</v>
      </c>
      <c r="H108" s="233">
        <v>1</v>
      </c>
      <c r="I108" s="121"/>
      <c r="J108" s="122"/>
      <c r="K108" s="234">
        <f t="shared" si="0"/>
        <v>0</v>
      </c>
      <c r="L108" s="231" t="s">
        <v>122</v>
      </c>
      <c r="M108" s="123"/>
      <c r="N108" s="124" t="s">
        <v>3</v>
      </c>
      <c r="O108" s="115" t="s">
        <v>37</v>
      </c>
      <c r="P108" s="116">
        <f t="shared" si="1"/>
        <v>0</v>
      </c>
      <c r="Q108" s="116">
        <f t="shared" si="2"/>
        <v>0</v>
      </c>
      <c r="R108" s="116">
        <f t="shared" si="3"/>
        <v>0</v>
      </c>
      <c r="T108" s="117">
        <f t="shared" si="4"/>
        <v>0</v>
      </c>
      <c r="U108" s="117">
        <v>0</v>
      </c>
      <c r="V108" s="117">
        <f t="shared" si="5"/>
        <v>0</v>
      </c>
      <c r="W108" s="117">
        <v>0</v>
      </c>
      <c r="X108" s="118">
        <f t="shared" si="6"/>
        <v>0</v>
      </c>
      <c r="AR108" s="119" t="s">
        <v>123</v>
      </c>
      <c r="AT108" s="119" t="s">
        <v>188</v>
      </c>
      <c r="AU108" s="119" t="s">
        <v>76</v>
      </c>
      <c r="AY108" s="13" t="s">
        <v>117</v>
      </c>
      <c r="BE108" s="120">
        <f t="shared" si="7"/>
        <v>0</v>
      </c>
      <c r="BF108" s="120">
        <f t="shared" si="8"/>
        <v>0</v>
      </c>
      <c r="BG108" s="120">
        <f t="shared" si="9"/>
        <v>0</v>
      </c>
      <c r="BH108" s="120">
        <f t="shared" si="10"/>
        <v>0</v>
      </c>
      <c r="BI108" s="120">
        <f t="shared" si="11"/>
        <v>0</v>
      </c>
      <c r="BJ108" s="13" t="s">
        <v>76</v>
      </c>
      <c r="BK108" s="120">
        <f t="shared" si="12"/>
        <v>0</v>
      </c>
      <c r="BL108" s="13" t="s">
        <v>123</v>
      </c>
      <c r="BM108" s="119" t="s">
        <v>303</v>
      </c>
    </row>
    <row r="109" spans="2:65" s="1" customFormat="1" ht="24.2" customHeight="1" x14ac:dyDescent="0.2">
      <c r="B109" s="28"/>
      <c r="C109" s="229" t="s">
        <v>219</v>
      </c>
      <c r="D109" s="229" t="s">
        <v>188</v>
      </c>
      <c r="E109" s="230" t="s">
        <v>305</v>
      </c>
      <c r="F109" s="231" t="s">
        <v>306</v>
      </c>
      <c r="G109" s="232" t="s">
        <v>121</v>
      </c>
      <c r="H109" s="233">
        <v>1</v>
      </c>
      <c r="I109" s="121"/>
      <c r="J109" s="122"/>
      <c r="K109" s="234">
        <f t="shared" si="0"/>
        <v>0</v>
      </c>
      <c r="L109" s="231" t="s">
        <v>122</v>
      </c>
      <c r="M109" s="123"/>
      <c r="N109" s="124" t="s">
        <v>3</v>
      </c>
      <c r="O109" s="115" t="s">
        <v>37</v>
      </c>
      <c r="P109" s="116">
        <f t="shared" si="1"/>
        <v>0</v>
      </c>
      <c r="Q109" s="116">
        <f t="shared" si="2"/>
        <v>0</v>
      </c>
      <c r="R109" s="116">
        <f t="shared" si="3"/>
        <v>0</v>
      </c>
      <c r="T109" s="117">
        <f t="shared" si="4"/>
        <v>0</v>
      </c>
      <c r="U109" s="117">
        <v>0</v>
      </c>
      <c r="V109" s="117">
        <f t="shared" si="5"/>
        <v>0</v>
      </c>
      <c r="W109" s="117">
        <v>0</v>
      </c>
      <c r="X109" s="118">
        <f t="shared" si="6"/>
        <v>0</v>
      </c>
      <c r="AR109" s="119" t="s">
        <v>123</v>
      </c>
      <c r="AT109" s="119" t="s">
        <v>188</v>
      </c>
      <c r="AU109" s="119" t="s">
        <v>76</v>
      </c>
      <c r="AY109" s="13" t="s">
        <v>117</v>
      </c>
      <c r="BE109" s="120">
        <f t="shared" si="7"/>
        <v>0</v>
      </c>
      <c r="BF109" s="120">
        <f t="shared" si="8"/>
        <v>0</v>
      </c>
      <c r="BG109" s="120">
        <f t="shared" si="9"/>
        <v>0</v>
      </c>
      <c r="BH109" s="120">
        <f t="shared" si="10"/>
        <v>0</v>
      </c>
      <c r="BI109" s="120">
        <f t="shared" si="11"/>
        <v>0</v>
      </c>
      <c r="BJ109" s="13" t="s">
        <v>76</v>
      </c>
      <c r="BK109" s="120">
        <f t="shared" si="12"/>
        <v>0</v>
      </c>
      <c r="BL109" s="13" t="s">
        <v>123</v>
      </c>
      <c r="BM109" s="119" t="s">
        <v>307</v>
      </c>
    </row>
    <row r="110" spans="2:65" s="1" customFormat="1" ht="24.2" customHeight="1" x14ac:dyDescent="0.2">
      <c r="B110" s="28"/>
      <c r="C110" s="229" t="s">
        <v>223</v>
      </c>
      <c r="D110" s="229" t="s">
        <v>188</v>
      </c>
      <c r="E110" s="230" t="s">
        <v>309</v>
      </c>
      <c r="F110" s="231" t="s">
        <v>310</v>
      </c>
      <c r="G110" s="232" t="s">
        <v>121</v>
      </c>
      <c r="H110" s="233">
        <v>1</v>
      </c>
      <c r="I110" s="121"/>
      <c r="J110" s="122"/>
      <c r="K110" s="234">
        <f t="shared" si="0"/>
        <v>0</v>
      </c>
      <c r="L110" s="231" t="s">
        <v>122</v>
      </c>
      <c r="M110" s="123"/>
      <c r="N110" s="124" t="s">
        <v>3</v>
      </c>
      <c r="O110" s="115" t="s">
        <v>37</v>
      </c>
      <c r="P110" s="116">
        <f t="shared" si="1"/>
        <v>0</v>
      </c>
      <c r="Q110" s="116">
        <f t="shared" si="2"/>
        <v>0</v>
      </c>
      <c r="R110" s="116">
        <f t="shared" si="3"/>
        <v>0</v>
      </c>
      <c r="T110" s="117">
        <f t="shared" si="4"/>
        <v>0</v>
      </c>
      <c r="U110" s="117">
        <v>0</v>
      </c>
      <c r="V110" s="117">
        <f t="shared" si="5"/>
        <v>0</v>
      </c>
      <c r="W110" s="117">
        <v>0</v>
      </c>
      <c r="X110" s="118">
        <f t="shared" si="6"/>
        <v>0</v>
      </c>
      <c r="AR110" s="119" t="s">
        <v>123</v>
      </c>
      <c r="AT110" s="119" t="s">
        <v>188</v>
      </c>
      <c r="AU110" s="119" t="s">
        <v>76</v>
      </c>
      <c r="AY110" s="13" t="s">
        <v>117</v>
      </c>
      <c r="BE110" s="120">
        <f t="shared" si="7"/>
        <v>0</v>
      </c>
      <c r="BF110" s="120">
        <f t="shared" si="8"/>
        <v>0</v>
      </c>
      <c r="BG110" s="120">
        <f t="shared" si="9"/>
        <v>0</v>
      </c>
      <c r="BH110" s="120">
        <f t="shared" si="10"/>
        <v>0</v>
      </c>
      <c r="BI110" s="120">
        <f t="shared" si="11"/>
        <v>0</v>
      </c>
      <c r="BJ110" s="13" t="s">
        <v>76</v>
      </c>
      <c r="BK110" s="120">
        <f t="shared" si="12"/>
        <v>0</v>
      </c>
      <c r="BL110" s="13" t="s">
        <v>123</v>
      </c>
      <c r="BM110" s="119" t="s">
        <v>311</v>
      </c>
    </row>
    <row r="111" spans="2:65" s="1" customFormat="1" ht="33" customHeight="1" x14ac:dyDescent="0.2">
      <c r="B111" s="28"/>
      <c r="C111" s="229" t="s">
        <v>227</v>
      </c>
      <c r="D111" s="229" t="s">
        <v>188</v>
      </c>
      <c r="E111" s="230" t="s">
        <v>313</v>
      </c>
      <c r="F111" s="231" t="s">
        <v>314</v>
      </c>
      <c r="G111" s="232" t="s">
        <v>121</v>
      </c>
      <c r="H111" s="233">
        <v>1</v>
      </c>
      <c r="I111" s="121"/>
      <c r="J111" s="122"/>
      <c r="K111" s="234">
        <f t="shared" si="0"/>
        <v>0</v>
      </c>
      <c r="L111" s="231" t="s">
        <v>122</v>
      </c>
      <c r="M111" s="123"/>
      <c r="N111" s="124" t="s">
        <v>3</v>
      </c>
      <c r="O111" s="115" t="s">
        <v>37</v>
      </c>
      <c r="P111" s="116">
        <f t="shared" si="1"/>
        <v>0</v>
      </c>
      <c r="Q111" s="116">
        <f t="shared" si="2"/>
        <v>0</v>
      </c>
      <c r="R111" s="116">
        <f t="shared" si="3"/>
        <v>0</v>
      </c>
      <c r="T111" s="117">
        <f t="shared" si="4"/>
        <v>0</v>
      </c>
      <c r="U111" s="117">
        <v>0</v>
      </c>
      <c r="V111" s="117">
        <f t="shared" si="5"/>
        <v>0</v>
      </c>
      <c r="W111" s="117">
        <v>0</v>
      </c>
      <c r="X111" s="118">
        <f t="shared" si="6"/>
        <v>0</v>
      </c>
      <c r="AR111" s="119" t="s">
        <v>123</v>
      </c>
      <c r="AT111" s="119" t="s">
        <v>188</v>
      </c>
      <c r="AU111" s="119" t="s">
        <v>76</v>
      </c>
      <c r="AY111" s="13" t="s">
        <v>117</v>
      </c>
      <c r="BE111" s="120">
        <f t="shared" si="7"/>
        <v>0</v>
      </c>
      <c r="BF111" s="120">
        <f t="shared" si="8"/>
        <v>0</v>
      </c>
      <c r="BG111" s="120">
        <f t="shared" si="9"/>
        <v>0</v>
      </c>
      <c r="BH111" s="120">
        <f t="shared" si="10"/>
        <v>0</v>
      </c>
      <c r="BI111" s="120">
        <f t="shared" si="11"/>
        <v>0</v>
      </c>
      <c r="BJ111" s="13" t="s">
        <v>76</v>
      </c>
      <c r="BK111" s="120">
        <f t="shared" si="12"/>
        <v>0</v>
      </c>
      <c r="BL111" s="13" t="s">
        <v>123</v>
      </c>
      <c r="BM111" s="119" t="s">
        <v>315</v>
      </c>
    </row>
    <row r="112" spans="2:65" s="1" customFormat="1" ht="24.2" customHeight="1" x14ac:dyDescent="0.2">
      <c r="B112" s="28"/>
      <c r="C112" s="229" t="s">
        <v>231</v>
      </c>
      <c r="D112" s="229" t="s">
        <v>188</v>
      </c>
      <c r="E112" s="230" t="s">
        <v>317</v>
      </c>
      <c r="F112" s="231" t="s">
        <v>318</v>
      </c>
      <c r="G112" s="232" t="s">
        <v>262</v>
      </c>
      <c r="H112" s="233">
        <v>10</v>
      </c>
      <c r="I112" s="121"/>
      <c r="J112" s="122"/>
      <c r="K112" s="234">
        <f t="shared" si="0"/>
        <v>0</v>
      </c>
      <c r="L112" s="231" t="s">
        <v>122</v>
      </c>
      <c r="M112" s="123"/>
      <c r="N112" s="124" t="s">
        <v>3</v>
      </c>
      <c r="O112" s="115" t="s">
        <v>37</v>
      </c>
      <c r="P112" s="116">
        <f t="shared" si="1"/>
        <v>0</v>
      </c>
      <c r="Q112" s="116">
        <f t="shared" si="2"/>
        <v>0</v>
      </c>
      <c r="R112" s="116">
        <f t="shared" si="3"/>
        <v>0</v>
      </c>
      <c r="T112" s="117">
        <f t="shared" si="4"/>
        <v>0</v>
      </c>
      <c r="U112" s="117">
        <v>0</v>
      </c>
      <c r="V112" s="117">
        <f t="shared" si="5"/>
        <v>0</v>
      </c>
      <c r="W112" s="117">
        <v>0</v>
      </c>
      <c r="X112" s="118">
        <f t="shared" si="6"/>
        <v>0</v>
      </c>
      <c r="AR112" s="119" t="s">
        <v>123</v>
      </c>
      <c r="AT112" s="119" t="s">
        <v>188</v>
      </c>
      <c r="AU112" s="119" t="s">
        <v>76</v>
      </c>
      <c r="AY112" s="13" t="s">
        <v>117</v>
      </c>
      <c r="BE112" s="120">
        <f t="shared" si="7"/>
        <v>0</v>
      </c>
      <c r="BF112" s="120">
        <f t="shared" si="8"/>
        <v>0</v>
      </c>
      <c r="BG112" s="120">
        <f t="shared" si="9"/>
        <v>0</v>
      </c>
      <c r="BH112" s="120">
        <f t="shared" si="10"/>
        <v>0</v>
      </c>
      <c r="BI112" s="120">
        <f t="shared" si="11"/>
        <v>0</v>
      </c>
      <c r="BJ112" s="13" t="s">
        <v>76</v>
      </c>
      <c r="BK112" s="120">
        <f t="shared" si="12"/>
        <v>0</v>
      </c>
      <c r="BL112" s="13" t="s">
        <v>123</v>
      </c>
      <c r="BM112" s="119" t="s">
        <v>319</v>
      </c>
    </row>
    <row r="113" spans="2:65" s="1" customFormat="1" ht="24" x14ac:dyDescent="0.2">
      <c r="B113" s="28"/>
      <c r="C113" s="229" t="s">
        <v>235</v>
      </c>
      <c r="D113" s="229" t="s">
        <v>188</v>
      </c>
      <c r="E113" s="230" t="s">
        <v>321</v>
      </c>
      <c r="F113" s="231" t="s">
        <v>322</v>
      </c>
      <c r="G113" s="232" t="s">
        <v>262</v>
      </c>
      <c r="H113" s="233">
        <v>16.667000000000002</v>
      </c>
      <c r="I113" s="121"/>
      <c r="J113" s="122"/>
      <c r="K113" s="234">
        <f t="shared" si="0"/>
        <v>0</v>
      </c>
      <c r="L113" s="231" t="s">
        <v>122</v>
      </c>
      <c r="M113" s="123"/>
      <c r="N113" s="124" t="s">
        <v>3</v>
      </c>
      <c r="O113" s="115" t="s">
        <v>37</v>
      </c>
      <c r="P113" s="116">
        <f t="shared" si="1"/>
        <v>0</v>
      </c>
      <c r="Q113" s="116">
        <f t="shared" si="2"/>
        <v>0</v>
      </c>
      <c r="R113" s="116">
        <f t="shared" si="3"/>
        <v>0</v>
      </c>
      <c r="T113" s="117">
        <f t="shared" si="4"/>
        <v>0</v>
      </c>
      <c r="U113" s="117">
        <v>0</v>
      </c>
      <c r="V113" s="117">
        <f t="shared" si="5"/>
        <v>0</v>
      </c>
      <c r="W113" s="117">
        <v>0</v>
      </c>
      <c r="X113" s="118">
        <f t="shared" si="6"/>
        <v>0</v>
      </c>
      <c r="AR113" s="119" t="s">
        <v>123</v>
      </c>
      <c r="AT113" s="119" t="s">
        <v>188</v>
      </c>
      <c r="AU113" s="119" t="s">
        <v>76</v>
      </c>
      <c r="AY113" s="13" t="s">
        <v>117</v>
      </c>
      <c r="BE113" s="120">
        <f t="shared" si="7"/>
        <v>0</v>
      </c>
      <c r="BF113" s="120">
        <f t="shared" si="8"/>
        <v>0</v>
      </c>
      <c r="BG113" s="120">
        <f t="shared" si="9"/>
        <v>0</v>
      </c>
      <c r="BH113" s="120">
        <f t="shared" si="10"/>
        <v>0</v>
      </c>
      <c r="BI113" s="120">
        <f t="shared" si="11"/>
        <v>0</v>
      </c>
      <c r="BJ113" s="13" t="s">
        <v>76</v>
      </c>
      <c r="BK113" s="120">
        <f t="shared" si="12"/>
        <v>0</v>
      </c>
      <c r="BL113" s="13" t="s">
        <v>123</v>
      </c>
      <c r="BM113" s="119" t="s">
        <v>323</v>
      </c>
    </row>
    <row r="114" spans="2:65" s="1" customFormat="1" ht="24" x14ac:dyDescent="0.2">
      <c r="B114" s="28"/>
      <c r="C114" s="229" t="s">
        <v>239</v>
      </c>
      <c r="D114" s="229" t="s">
        <v>188</v>
      </c>
      <c r="E114" s="230" t="s">
        <v>325</v>
      </c>
      <c r="F114" s="231" t="s">
        <v>326</v>
      </c>
      <c r="G114" s="232" t="s">
        <v>262</v>
      </c>
      <c r="H114" s="233">
        <v>10.667</v>
      </c>
      <c r="I114" s="121"/>
      <c r="J114" s="122"/>
      <c r="K114" s="234">
        <f t="shared" si="0"/>
        <v>0</v>
      </c>
      <c r="L114" s="231" t="s">
        <v>122</v>
      </c>
      <c r="M114" s="123"/>
      <c r="N114" s="124" t="s">
        <v>3</v>
      </c>
      <c r="O114" s="115" t="s">
        <v>37</v>
      </c>
      <c r="P114" s="116">
        <f t="shared" si="1"/>
        <v>0</v>
      </c>
      <c r="Q114" s="116">
        <f t="shared" si="2"/>
        <v>0</v>
      </c>
      <c r="R114" s="116">
        <f t="shared" si="3"/>
        <v>0</v>
      </c>
      <c r="T114" s="117">
        <f t="shared" si="4"/>
        <v>0</v>
      </c>
      <c r="U114" s="117">
        <v>0</v>
      </c>
      <c r="V114" s="117">
        <f t="shared" si="5"/>
        <v>0</v>
      </c>
      <c r="W114" s="117">
        <v>0</v>
      </c>
      <c r="X114" s="118">
        <f t="shared" si="6"/>
        <v>0</v>
      </c>
      <c r="AR114" s="119" t="s">
        <v>123</v>
      </c>
      <c r="AT114" s="119" t="s">
        <v>188</v>
      </c>
      <c r="AU114" s="119" t="s">
        <v>76</v>
      </c>
      <c r="AY114" s="13" t="s">
        <v>117</v>
      </c>
      <c r="BE114" s="120">
        <f t="shared" si="7"/>
        <v>0</v>
      </c>
      <c r="BF114" s="120">
        <f t="shared" si="8"/>
        <v>0</v>
      </c>
      <c r="BG114" s="120">
        <f t="shared" si="9"/>
        <v>0</v>
      </c>
      <c r="BH114" s="120">
        <f t="shared" si="10"/>
        <v>0</v>
      </c>
      <c r="BI114" s="120">
        <f t="shared" si="11"/>
        <v>0</v>
      </c>
      <c r="BJ114" s="13" t="s">
        <v>76</v>
      </c>
      <c r="BK114" s="120">
        <f t="shared" si="12"/>
        <v>0</v>
      </c>
      <c r="BL114" s="13" t="s">
        <v>123</v>
      </c>
      <c r="BM114" s="119" t="s">
        <v>327</v>
      </c>
    </row>
    <row r="115" spans="2:65" s="1" customFormat="1" ht="24" x14ac:dyDescent="0.2">
      <c r="B115" s="28"/>
      <c r="C115" s="229" t="s">
        <v>243</v>
      </c>
      <c r="D115" s="229" t="s">
        <v>188</v>
      </c>
      <c r="E115" s="230" t="s">
        <v>329</v>
      </c>
      <c r="F115" s="231" t="s">
        <v>330</v>
      </c>
      <c r="G115" s="232" t="s">
        <v>262</v>
      </c>
      <c r="H115" s="233">
        <v>10</v>
      </c>
      <c r="I115" s="121"/>
      <c r="J115" s="122"/>
      <c r="K115" s="234">
        <f t="shared" si="0"/>
        <v>0</v>
      </c>
      <c r="L115" s="231" t="s">
        <v>122</v>
      </c>
      <c r="M115" s="123"/>
      <c r="N115" s="124" t="s">
        <v>3</v>
      </c>
      <c r="O115" s="115" t="s">
        <v>37</v>
      </c>
      <c r="P115" s="116">
        <f t="shared" si="1"/>
        <v>0</v>
      </c>
      <c r="Q115" s="116">
        <f t="shared" si="2"/>
        <v>0</v>
      </c>
      <c r="R115" s="116">
        <f t="shared" si="3"/>
        <v>0</v>
      </c>
      <c r="T115" s="117">
        <f t="shared" si="4"/>
        <v>0</v>
      </c>
      <c r="U115" s="117">
        <v>0</v>
      </c>
      <c r="V115" s="117">
        <f t="shared" si="5"/>
        <v>0</v>
      </c>
      <c r="W115" s="117">
        <v>0</v>
      </c>
      <c r="X115" s="118">
        <f t="shared" si="6"/>
        <v>0</v>
      </c>
      <c r="AR115" s="119" t="s">
        <v>123</v>
      </c>
      <c r="AT115" s="119" t="s">
        <v>188</v>
      </c>
      <c r="AU115" s="119" t="s">
        <v>76</v>
      </c>
      <c r="AY115" s="13" t="s">
        <v>117</v>
      </c>
      <c r="BE115" s="120">
        <f t="shared" si="7"/>
        <v>0</v>
      </c>
      <c r="BF115" s="120">
        <f t="shared" si="8"/>
        <v>0</v>
      </c>
      <c r="BG115" s="120">
        <f t="shared" si="9"/>
        <v>0</v>
      </c>
      <c r="BH115" s="120">
        <f t="shared" si="10"/>
        <v>0</v>
      </c>
      <c r="BI115" s="120">
        <f t="shared" si="11"/>
        <v>0</v>
      </c>
      <c r="BJ115" s="13" t="s">
        <v>76</v>
      </c>
      <c r="BK115" s="120">
        <f t="shared" si="12"/>
        <v>0</v>
      </c>
      <c r="BL115" s="13" t="s">
        <v>123</v>
      </c>
      <c r="BM115" s="119" t="s">
        <v>331</v>
      </c>
    </row>
    <row r="116" spans="2:65" s="1" customFormat="1" ht="44.25" customHeight="1" x14ac:dyDescent="0.2">
      <c r="B116" s="28"/>
      <c r="C116" s="223" t="s">
        <v>247</v>
      </c>
      <c r="D116" s="223" t="s">
        <v>118</v>
      </c>
      <c r="E116" s="224" t="s">
        <v>333</v>
      </c>
      <c r="F116" s="225" t="s">
        <v>334</v>
      </c>
      <c r="G116" s="226" t="s">
        <v>121</v>
      </c>
      <c r="H116" s="227">
        <v>6</v>
      </c>
      <c r="I116" s="113"/>
      <c r="J116" s="113"/>
      <c r="K116" s="228">
        <f t="shared" si="0"/>
        <v>0</v>
      </c>
      <c r="L116" s="225" t="s">
        <v>122</v>
      </c>
      <c r="M116" s="28"/>
      <c r="N116" s="114" t="s">
        <v>3</v>
      </c>
      <c r="O116" s="115" t="s">
        <v>37</v>
      </c>
      <c r="P116" s="116">
        <f t="shared" si="1"/>
        <v>0</v>
      </c>
      <c r="Q116" s="116">
        <f t="shared" si="2"/>
        <v>0</v>
      </c>
      <c r="R116" s="116">
        <f t="shared" si="3"/>
        <v>0</v>
      </c>
      <c r="T116" s="117">
        <f t="shared" si="4"/>
        <v>0</v>
      </c>
      <c r="U116" s="117">
        <v>0</v>
      </c>
      <c r="V116" s="117">
        <f t="shared" si="5"/>
        <v>0</v>
      </c>
      <c r="W116" s="117">
        <v>0</v>
      </c>
      <c r="X116" s="118">
        <f t="shared" si="6"/>
        <v>0</v>
      </c>
      <c r="AR116" s="119" t="s">
        <v>123</v>
      </c>
      <c r="AT116" s="119" t="s">
        <v>118</v>
      </c>
      <c r="AU116" s="119" t="s">
        <v>76</v>
      </c>
      <c r="AY116" s="13" t="s">
        <v>117</v>
      </c>
      <c r="BE116" s="120">
        <f t="shared" si="7"/>
        <v>0</v>
      </c>
      <c r="BF116" s="120">
        <f t="shared" si="8"/>
        <v>0</v>
      </c>
      <c r="BG116" s="120">
        <f t="shared" si="9"/>
        <v>0</v>
      </c>
      <c r="BH116" s="120">
        <f t="shared" si="10"/>
        <v>0</v>
      </c>
      <c r="BI116" s="120">
        <f t="shared" si="11"/>
        <v>0</v>
      </c>
      <c r="BJ116" s="13" t="s">
        <v>76</v>
      </c>
      <c r="BK116" s="120">
        <f t="shared" si="12"/>
        <v>0</v>
      </c>
      <c r="BL116" s="13" t="s">
        <v>123</v>
      </c>
      <c r="BM116" s="119" t="s">
        <v>335</v>
      </c>
    </row>
    <row r="117" spans="2:65" s="1" customFormat="1" ht="44.25" customHeight="1" x14ac:dyDescent="0.2">
      <c r="B117" s="28"/>
      <c r="C117" s="223" t="s">
        <v>251</v>
      </c>
      <c r="D117" s="223" t="s">
        <v>118</v>
      </c>
      <c r="E117" s="224" t="s">
        <v>337</v>
      </c>
      <c r="F117" s="225" t="s">
        <v>338</v>
      </c>
      <c r="G117" s="226" t="s">
        <v>121</v>
      </c>
      <c r="H117" s="227">
        <v>6</v>
      </c>
      <c r="I117" s="113"/>
      <c r="J117" s="113"/>
      <c r="K117" s="228">
        <f t="shared" si="0"/>
        <v>0</v>
      </c>
      <c r="L117" s="225" t="s">
        <v>122</v>
      </c>
      <c r="M117" s="28"/>
      <c r="N117" s="114" t="s">
        <v>3</v>
      </c>
      <c r="O117" s="115" t="s">
        <v>37</v>
      </c>
      <c r="P117" s="116">
        <f t="shared" si="1"/>
        <v>0</v>
      </c>
      <c r="Q117" s="116">
        <f t="shared" si="2"/>
        <v>0</v>
      </c>
      <c r="R117" s="116">
        <f t="shared" si="3"/>
        <v>0</v>
      </c>
      <c r="T117" s="117">
        <f t="shared" si="4"/>
        <v>0</v>
      </c>
      <c r="U117" s="117">
        <v>0</v>
      </c>
      <c r="V117" s="117">
        <f t="shared" si="5"/>
        <v>0</v>
      </c>
      <c r="W117" s="117">
        <v>0</v>
      </c>
      <c r="X117" s="118">
        <f t="shared" si="6"/>
        <v>0</v>
      </c>
      <c r="AR117" s="119" t="s">
        <v>123</v>
      </c>
      <c r="AT117" s="119" t="s">
        <v>118</v>
      </c>
      <c r="AU117" s="119" t="s">
        <v>76</v>
      </c>
      <c r="AY117" s="13" t="s">
        <v>117</v>
      </c>
      <c r="BE117" s="120">
        <f t="shared" si="7"/>
        <v>0</v>
      </c>
      <c r="BF117" s="120">
        <f t="shared" si="8"/>
        <v>0</v>
      </c>
      <c r="BG117" s="120">
        <f t="shared" si="9"/>
        <v>0</v>
      </c>
      <c r="BH117" s="120">
        <f t="shared" si="10"/>
        <v>0</v>
      </c>
      <c r="BI117" s="120">
        <f t="shared" si="11"/>
        <v>0</v>
      </c>
      <c r="BJ117" s="13" t="s">
        <v>76</v>
      </c>
      <c r="BK117" s="120">
        <f t="shared" si="12"/>
        <v>0</v>
      </c>
      <c r="BL117" s="13" t="s">
        <v>123</v>
      </c>
      <c r="BM117" s="119" t="s">
        <v>339</v>
      </c>
    </row>
    <row r="118" spans="2:65" s="1" customFormat="1" ht="24" x14ac:dyDescent="0.2">
      <c r="B118" s="28"/>
      <c r="C118" s="223" t="s">
        <v>255</v>
      </c>
      <c r="D118" s="223" t="s">
        <v>118</v>
      </c>
      <c r="E118" s="224" t="s">
        <v>341</v>
      </c>
      <c r="F118" s="225" t="s">
        <v>342</v>
      </c>
      <c r="G118" s="226" t="s">
        <v>262</v>
      </c>
      <c r="H118" s="227">
        <v>12</v>
      </c>
      <c r="I118" s="113"/>
      <c r="J118" s="113"/>
      <c r="K118" s="228">
        <f t="shared" si="0"/>
        <v>0</v>
      </c>
      <c r="L118" s="225" t="s">
        <v>122</v>
      </c>
      <c r="M118" s="28"/>
      <c r="N118" s="114" t="s">
        <v>3</v>
      </c>
      <c r="O118" s="115" t="s">
        <v>37</v>
      </c>
      <c r="P118" s="116">
        <f t="shared" si="1"/>
        <v>0</v>
      </c>
      <c r="Q118" s="116">
        <f t="shared" si="2"/>
        <v>0</v>
      </c>
      <c r="R118" s="116">
        <f t="shared" si="3"/>
        <v>0</v>
      </c>
      <c r="T118" s="117">
        <f t="shared" si="4"/>
        <v>0</v>
      </c>
      <c r="U118" s="117">
        <v>0</v>
      </c>
      <c r="V118" s="117">
        <f t="shared" si="5"/>
        <v>0</v>
      </c>
      <c r="W118" s="117">
        <v>0</v>
      </c>
      <c r="X118" s="118">
        <f t="shared" si="6"/>
        <v>0</v>
      </c>
      <c r="AR118" s="119" t="s">
        <v>123</v>
      </c>
      <c r="AT118" s="119" t="s">
        <v>118</v>
      </c>
      <c r="AU118" s="119" t="s">
        <v>76</v>
      </c>
      <c r="AY118" s="13" t="s">
        <v>117</v>
      </c>
      <c r="BE118" s="120">
        <f t="shared" si="7"/>
        <v>0</v>
      </c>
      <c r="BF118" s="120">
        <f t="shared" si="8"/>
        <v>0</v>
      </c>
      <c r="BG118" s="120">
        <f t="shared" si="9"/>
        <v>0</v>
      </c>
      <c r="BH118" s="120">
        <f t="shared" si="10"/>
        <v>0</v>
      </c>
      <c r="BI118" s="120">
        <f t="shared" si="11"/>
        <v>0</v>
      </c>
      <c r="BJ118" s="13" t="s">
        <v>76</v>
      </c>
      <c r="BK118" s="120">
        <f t="shared" si="12"/>
        <v>0</v>
      </c>
      <c r="BL118" s="13" t="s">
        <v>123</v>
      </c>
      <c r="BM118" s="119" t="s">
        <v>343</v>
      </c>
    </row>
    <row r="119" spans="2:65" s="1" customFormat="1" ht="24.2" customHeight="1" x14ac:dyDescent="0.2">
      <c r="B119" s="28"/>
      <c r="C119" s="223" t="s">
        <v>259</v>
      </c>
      <c r="D119" s="223" t="s">
        <v>118</v>
      </c>
      <c r="E119" s="224" t="s">
        <v>345</v>
      </c>
      <c r="F119" s="225" t="s">
        <v>346</v>
      </c>
      <c r="G119" s="226" t="s">
        <v>262</v>
      </c>
      <c r="H119" s="227">
        <v>16</v>
      </c>
      <c r="I119" s="113"/>
      <c r="J119" s="113"/>
      <c r="K119" s="228">
        <f t="shared" si="0"/>
        <v>0</v>
      </c>
      <c r="L119" s="225" t="s">
        <v>122</v>
      </c>
      <c r="M119" s="28"/>
      <c r="N119" s="114" t="s">
        <v>3</v>
      </c>
      <c r="O119" s="115" t="s">
        <v>37</v>
      </c>
      <c r="P119" s="116">
        <f t="shared" si="1"/>
        <v>0</v>
      </c>
      <c r="Q119" s="116">
        <f t="shared" si="2"/>
        <v>0</v>
      </c>
      <c r="R119" s="116">
        <f t="shared" si="3"/>
        <v>0</v>
      </c>
      <c r="T119" s="117">
        <f t="shared" si="4"/>
        <v>0</v>
      </c>
      <c r="U119" s="117">
        <v>0</v>
      </c>
      <c r="V119" s="117">
        <f t="shared" si="5"/>
        <v>0</v>
      </c>
      <c r="W119" s="117">
        <v>0</v>
      </c>
      <c r="X119" s="118">
        <f t="shared" si="6"/>
        <v>0</v>
      </c>
      <c r="AR119" s="119" t="s">
        <v>123</v>
      </c>
      <c r="AT119" s="119" t="s">
        <v>118</v>
      </c>
      <c r="AU119" s="119" t="s">
        <v>76</v>
      </c>
      <c r="AY119" s="13" t="s">
        <v>117</v>
      </c>
      <c r="BE119" s="120">
        <f t="shared" si="7"/>
        <v>0</v>
      </c>
      <c r="BF119" s="120">
        <f t="shared" si="8"/>
        <v>0</v>
      </c>
      <c r="BG119" s="120">
        <f t="shared" si="9"/>
        <v>0</v>
      </c>
      <c r="BH119" s="120">
        <f t="shared" si="10"/>
        <v>0</v>
      </c>
      <c r="BI119" s="120">
        <f t="shared" si="11"/>
        <v>0</v>
      </c>
      <c r="BJ119" s="13" t="s">
        <v>76</v>
      </c>
      <c r="BK119" s="120">
        <f t="shared" si="12"/>
        <v>0</v>
      </c>
      <c r="BL119" s="13" t="s">
        <v>123</v>
      </c>
      <c r="BM119" s="119" t="s">
        <v>347</v>
      </c>
    </row>
    <row r="120" spans="2:65" s="1" customFormat="1" ht="24" x14ac:dyDescent="0.2">
      <c r="B120" s="28"/>
      <c r="C120" s="223" t="s">
        <v>264</v>
      </c>
      <c r="D120" s="223" t="s">
        <v>118</v>
      </c>
      <c r="E120" s="224" t="s">
        <v>349</v>
      </c>
      <c r="F120" s="225" t="s">
        <v>350</v>
      </c>
      <c r="G120" s="226" t="s">
        <v>262</v>
      </c>
      <c r="H120" s="227">
        <v>13</v>
      </c>
      <c r="I120" s="113"/>
      <c r="J120" s="113"/>
      <c r="K120" s="228">
        <f t="shared" si="0"/>
        <v>0</v>
      </c>
      <c r="L120" s="225" t="s">
        <v>122</v>
      </c>
      <c r="M120" s="28"/>
      <c r="N120" s="114" t="s">
        <v>3</v>
      </c>
      <c r="O120" s="115" t="s">
        <v>37</v>
      </c>
      <c r="P120" s="116">
        <f t="shared" si="1"/>
        <v>0</v>
      </c>
      <c r="Q120" s="116">
        <f t="shared" si="2"/>
        <v>0</v>
      </c>
      <c r="R120" s="116">
        <f t="shared" si="3"/>
        <v>0</v>
      </c>
      <c r="T120" s="117">
        <f t="shared" si="4"/>
        <v>0</v>
      </c>
      <c r="U120" s="117">
        <v>0</v>
      </c>
      <c r="V120" s="117">
        <f t="shared" si="5"/>
        <v>0</v>
      </c>
      <c r="W120" s="117">
        <v>0</v>
      </c>
      <c r="X120" s="118">
        <f t="shared" si="6"/>
        <v>0</v>
      </c>
      <c r="AR120" s="119" t="s">
        <v>123</v>
      </c>
      <c r="AT120" s="119" t="s">
        <v>118</v>
      </c>
      <c r="AU120" s="119" t="s">
        <v>76</v>
      </c>
      <c r="AY120" s="13" t="s">
        <v>117</v>
      </c>
      <c r="BE120" s="120">
        <f t="shared" si="7"/>
        <v>0</v>
      </c>
      <c r="BF120" s="120">
        <f t="shared" si="8"/>
        <v>0</v>
      </c>
      <c r="BG120" s="120">
        <f t="shared" si="9"/>
        <v>0</v>
      </c>
      <c r="BH120" s="120">
        <f t="shared" si="10"/>
        <v>0</v>
      </c>
      <c r="BI120" s="120">
        <f t="shared" si="11"/>
        <v>0</v>
      </c>
      <c r="BJ120" s="13" t="s">
        <v>76</v>
      </c>
      <c r="BK120" s="120">
        <f t="shared" si="12"/>
        <v>0</v>
      </c>
      <c r="BL120" s="13" t="s">
        <v>123</v>
      </c>
      <c r="BM120" s="119" t="s">
        <v>351</v>
      </c>
    </row>
    <row r="121" spans="2:65" s="1" customFormat="1" ht="24.2" customHeight="1" x14ac:dyDescent="0.2">
      <c r="B121" s="28"/>
      <c r="C121" s="223" t="s">
        <v>268</v>
      </c>
      <c r="D121" s="223" t="s">
        <v>118</v>
      </c>
      <c r="E121" s="224" t="s">
        <v>353</v>
      </c>
      <c r="F121" s="225" t="s">
        <v>354</v>
      </c>
      <c r="G121" s="226" t="s">
        <v>121</v>
      </c>
      <c r="H121" s="227">
        <v>1</v>
      </c>
      <c r="I121" s="113"/>
      <c r="J121" s="113"/>
      <c r="K121" s="228">
        <f t="shared" si="0"/>
        <v>0</v>
      </c>
      <c r="L121" s="225" t="s">
        <v>122</v>
      </c>
      <c r="M121" s="28"/>
      <c r="N121" s="114" t="s">
        <v>3</v>
      </c>
      <c r="O121" s="115" t="s">
        <v>37</v>
      </c>
      <c r="P121" s="116">
        <f t="shared" si="1"/>
        <v>0</v>
      </c>
      <c r="Q121" s="116">
        <f t="shared" si="2"/>
        <v>0</v>
      </c>
      <c r="R121" s="116">
        <f t="shared" si="3"/>
        <v>0</v>
      </c>
      <c r="T121" s="117">
        <f t="shared" si="4"/>
        <v>0</v>
      </c>
      <c r="U121" s="117">
        <v>0</v>
      </c>
      <c r="V121" s="117">
        <f t="shared" si="5"/>
        <v>0</v>
      </c>
      <c r="W121" s="117">
        <v>0</v>
      </c>
      <c r="X121" s="118">
        <f t="shared" si="6"/>
        <v>0</v>
      </c>
      <c r="AR121" s="119" t="s">
        <v>123</v>
      </c>
      <c r="AT121" s="119" t="s">
        <v>118</v>
      </c>
      <c r="AU121" s="119" t="s">
        <v>76</v>
      </c>
      <c r="AY121" s="13" t="s">
        <v>117</v>
      </c>
      <c r="BE121" s="120">
        <f t="shared" si="7"/>
        <v>0</v>
      </c>
      <c r="BF121" s="120">
        <f t="shared" si="8"/>
        <v>0</v>
      </c>
      <c r="BG121" s="120">
        <f t="shared" si="9"/>
        <v>0</v>
      </c>
      <c r="BH121" s="120">
        <f t="shared" si="10"/>
        <v>0</v>
      </c>
      <c r="BI121" s="120">
        <f t="shared" si="11"/>
        <v>0</v>
      </c>
      <c r="BJ121" s="13" t="s">
        <v>76</v>
      </c>
      <c r="BK121" s="120">
        <f t="shared" si="12"/>
        <v>0</v>
      </c>
      <c r="BL121" s="13" t="s">
        <v>123</v>
      </c>
      <c r="BM121" s="119" t="s">
        <v>355</v>
      </c>
    </row>
    <row r="122" spans="2:65" s="1" customFormat="1" ht="24" x14ac:dyDescent="0.2">
      <c r="B122" s="28"/>
      <c r="C122" s="223" t="s">
        <v>272</v>
      </c>
      <c r="D122" s="223" t="s">
        <v>118</v>
      </c>
      <c r="E122" s="224" t="s">
        <v>357</v>
      </c>
      <c r="F122" s="225" t="s">
        <v>358</v>
      </c>
      <c r="G122" s="226" t="s">
        <v>121</v>
      </c>
      <c r="H122" s="227">
        <v>1</v>
      </c>
      <c r="I122" s="113"/>
      <c r="J122" s="113"/>
      <c r="K122" s="228">
        <f t="shared" si="0"/>
        <v>0</v>
      </c>
      <c r="L122" s="225" t="s">
        <v>122</v>
      </c>
      <c r="M122" s="28"/>
      <c r="N122" s="114" t="s">
        <v>3</v>
      </c>
      <c r="O122" s="115" t="s">
        <v>37</v>
      </c>
      <c r="P122" s="116">
        <f t="shared" si="1"/>
        <v>0</v>
      </c>
      <c r="Q122" s="116">
        <f t="shared" si="2"/>
        <v>0</v>
      </c>
      <c r="R122" s="116">
        <f t="shared" si="3"/>
        <v>0</v>
      </c>
      <c r="T122" s="117">
        <f t="shared" si="4"/>
        <v>0</v>
      </c>
      <c r="U122" s="117">
        <v>0</v>
      </c>
      <c r="V122" s="117">
        <f t="shared" si="5"/>
        <v>0</v>
      </c>
      <c r="W122" s="117">
        <v>0</v>
      </c>
      <c r="X122" s="118">
        <f t="shared" si="6"/>
        <v>0</v>
      </c>
      <c r="AR122" s="119" t="s">
        <v>123</v>
      </c>
      <c r="AT122" s="119" t="s">
        <v>118</v>
      </c>
      <c r="AU122" s="119" t="s">
        <v>76</v>
      </c>
      <c r="AY122" s="13" t="s">
        <v>117</v>
      </c>
      <c r="BE122" s="120">
        <f t="shared" si="7"/>
        <v>0</v>
      </c>
      <c r="BF122" s="120">
        <f t="shared" si="8"/>
        <v>0</v>
      </c>
      <c r="BG122" s="120">
        <f t="shared" si="9"/>
        <v>0</v>
      </c>
      <c r="BH122" s="120">
        <f t="shared" si="10"/>
        <v>0</v>
      </c>
      <c r="BI122" s="120">
        <f t="shared" si="11"/>
        <v>0</v>
      </c>
      <c r="BJ122" s="13" t="s">
        <v>76</v>
      </c>
      <c r="BK122" s="120">
        <f t="shared" si="12"/>
        <v>0</v>
      </c>
      <c r="BL122" s="13" t="s">
        <v>123</v>
      </c>
      <c r="BM122" s="119" t="s">
        <v>359</v>
      </c>
    </row>
    <row r="123" spans="2:65" s="1" customFormat="1" ht="24.2" customHeight="1" x14ac:dyDescent="0.2">
      <c r="B123" s="28"/>
      <c r="C123" s="223" t="s">
        <v>276</v>
      </c>
      <c r="D123" s="223" t="s">
        <v>118</v>
      </c>
      <c r="E123" s="224" t="s">
        <v>361</v>
      </c>
      <c r="F123" s="225" t="s">
        <v>362</v>
      </c>
      <c r="G123" s="226" t="s">
        <v>121</v>
      </c>
      <c r="H123" s="227">
        <v>1</v>
      </c>
      <c r="I123" s="113"/>
      <c r="J123" s="113"/>
      <c r="K123" s="228">
        <f t="shared" si="0"/>
        <v>0</v>
      </c>
      <c r="L123" s="225" t="s">
        <v>122</v>
      </c>
      <c r="M123" s="28"/>
      <c r="N123" s="114" t="s">
        <v>3</v>
      </c>
      <c r="O123" s="115" t="s">
        <v>37</v>
      </c>
      <c r="P123" s="116">
        <f t="shared" si="1"/>
        <v>0</v>
      </c>
      <c r="Q123" s="116">
        <f t="shared" si="2"/>
        <v>0</v>
      </c>
      <c r="R123" s="116">
        <f t="shared" si="3"/>
        <v>0</v>
      </c>
      <c r="T123" s="117">
        <f t="shared" si="4"/>
        <v>0</v>
      </c>
      <c r="U123" s="117">
        <v>0</v>
      </c>
      <c r="V123" s="117">
        <f t="shared" si="5"/>
        <v>0</v>
      </c>
      <c r="W123" s="117">
        <v>0</v>
      </c>
      <c r="X123" s="118">
        <f t="shared" si="6"/>
        <v>0</v>
      </c>
      <c r="AR123" s="119" t="s">
        <v>123</v>
      </c>
      <c r="AT123" s="119" t="s">
        <v>118</v>
      </c>
      <c r="AU123" s="119" t="s">
        <v>76</v>
      </c>
      <c r="AY123" s="13" t="s">
        <v>117</v>
      </c>
      <c r="BE123" s="120">
        <f t="shared" si="7"/>
        <v>0</v>
      </c>
      <c r="BF123" s="120">
        <f t="shared" si="8"/>
        <v>0</v>
      </c>
      <c r="BG123" s="120">
        <f t="shared" si="9"/>
        <v>0</v>
      </c>
      <c r="BH123" s="120">
        <f t="shared" si="10"/>
        <v>0</v>
      </c>
      <c r="BI123" s="120">
        <f t="shared" si="11"/>
        <v>0</v>
      </c>
      <c r="BJ123" s="13" t="s">
        <v>76</v>
      </c>
      <c r="BK123" s="120">
        <f t="shared" si="12"/>
        <v>0</v>
      </c>
      <c r="BL123" s="13" t="s">
        <v>123</v>
      </c>
      <c r="BM123" s="119" t="s">
        <v>363</v>
      </c>
    </row>
    <row r="124" spans="2:65" s="1" customFormat="1" ht="24.2" customHeight="1" x14ac:dyDescent="0.2">
      <c r="B124" s="28"/>
      <c r="C124" s="223" t="s">
        <v>280</v>
      </c>
      <c r="D124" s="223" t="s">
        <v>118</v>
      </c>
      <c r="E124" s="224" t="s">
        <v>365</v>
      </c>
      <c r="F124" s="225" t="s">
        <v>366</v>
      </c>
      <c r="G124" s="226" t="s">
        <v>121</v>
      </c>
      <c r="H124" s="227">
        <v>6</v>
      </c>
      <c r="I124" s="113"/>
      <c r="J124" s="113"/>
      <c r="K124" s="228">
        <f t="shared" si="0"/>
        <v>0</v>
      </c>
      <c r="L124" s="225" t="s">
        <v>122</v>
      </c>
      <c r="M124" s="28"/>
      <c r="N124" s="114" t="s">
        <v>3</v>
      </c>
      <c r="O124" s="115" t="s">
        <v>37</v>
      </c>
      <c r="P124" s="116">
        <f t="shared" si="1"/>
        <v>0</v>
      </c>
      <c r="Q124" s="116">
        <f t="shared" si="2"/>
        <v>0</v>
      </c>
      <c r="R124" s="116">
        <f t="shared" si="3"/>
        <v>0</v>
      </c>
      <c r="T124" s="117">
        <f t="shared" si="4"/>
        <v>0</v>
      </c>
      <c r="U124" s="117">
        <v>0</v>
      </c>
      <c r="V124" s="117">
        <f t="shared" si="5"/>
        <v>0</v>
      </c>
      <c r="W124" s="117">
        <v>0</v>
      </c>
      <c r="X124" s="118">
        <f t="shared" si="6"/>
        <v>0</v>
      </c>
      <c r="AR124" s="119" t="s">
        <v>123</v>
      </c>
      <c r="AT124" s="119" t="s">
        <v>118</v>
      </c>
      <c r="AU124" s="119" t="s">
        <v>76</v>
      </c>
      <c r="AY124" s="13" t="s">
        <v>117</v>
      </c>
      <c r="BE124" s="120">
        <f t="shared" si="7"/>
        <v>0</v>
      </c>
      <c r="BF124" s="120">
        <f t="shared" si="8"/>
        <v>0</v>
      </c>
      <c r="BG124" s="120">
        <f t="shared" si="9"/>
        <v>0</v>
      </c>
      <c r="BH124" s="120">
        <f t="shared" si="10"/>
        <v>0</v>
      </c>
      <c r="BI124" s="120">
        <f t="shared" si="11"/>
        <v>0</v>
      </c>
      <c r="BJ124" s="13" t="s">
        <v>76</v>
      </c>
      <c r="BK124" s="120">
        <f t="shared" si="12"/>
        <v>0</v>
      </c>
      <c r="BL124" s="13" t="s">
        <v>123</v>
      </c>
      <c r="BM124" s="119" t="s">
        <v>367</v>
      </c>
    </row>
    <row r="125" spans="2:65" s="1" customFormat="1" ht="24.2" customHeight="1" x14ac:dyDescent="0.2">
      <c r="B125" s="28"/>
      <c r="C125" s="223" t="s">
        <v>284</v>
      </c>
      <c r="D125" s="223" t="s">
        <v>118</v>
      </c>
      <c r="E125" s="224" t="s">
        <v>369</v>
      </c>
      <c r="F125" s="225" t="s">
        <v>370</v>
      </c>
      <c r="G125" s="226" t="s">
        <v>121</v>
      </c>
      <c r="H125" s="227">
        <v>1</v>
      </c>
      <c r="I125" s="113"/>
      <c r="J125" s="113"/>
      <c r="K125" s="228">
        <f t="shared" si="0"/>
        <v>0</v>
      </c>
      <c r="L125" s="225" t="s">
        <v>122</v>
      </c>
      <c r="M125" s="28"/>
      <c r="N125" s="125" t="s">
        <v>3</v>
      </c>
      <c r="O125" s="126" t="s">
        <v>37</v>
      </c>
      <c r="P125" s="127">
        <f t="shared" si="1"/>
        <v>0</v>
      </c>
      <c r="Q125" s="127">
        <f t="shared" si="2"/>
        <v>0</v>
      </c>
      <c r="R125" s="127">
        <f t="shared" si="3"/>
        <v>0</v>
      </c>
      <c r="S125" s="128"/>
      <c r="T125" s="129">
        <f t="shared" si="4"/>
        <v>0</v>
      </c>
      <c r="U125" s="129">
        <v>0</v>
      </c>
      <c r="V125" s="129">
        <f t="shared" si="5"/>
        <v>0</v>
      </c>
      <c r="W125" s="129">
        <v>0</v>
      </c>
      <c r="X125" s="130">
        <f t="shared" si="6"/>
        <v>0</v>
      </c>
      <c r="AR125" s="119" t="s">
        <v>123</v>
      </c>
      <c r="AT125" s="119" t="s">
        <v>118</v>
      </c>
      <c r="AU125" s="119" t="s">
        <v>76</v>
      </c>
      <c r="AY125" s="13" t="s">
        <v>117</v>
      </c>
      <c r="BE125" s="120">
        <f t="shared" si="7"/>
        <v>0</v>
      </c>
      <c r="BF125" s="120">
        <f t="shared" si="8"/>
        <v>0</v>
      </c>
      <c r="BG125" s="120">
        <f t="shared" si="9"/>
        <v>0</v>
      </c>
      <c r="BH125" s="120">
        <f t="shared" si="10"/>
        <v>0</v>
      </c>
      <c r="BI125" s="120">
        <f t="shared" si="11"/>
        <v>0</v>
      </c>
      <c r="BJ125" s="13" t="s">
        <v>76</v>
      </c>
      <c r="BK125" s="120">
        <f t="shared" si="12"/>
        <v>0</v>
      </c>
      <c r="BL125" s="13" t="s">
        <v>123</v>
      </c>
      <c r="BM125" s="119" t="s">
        <v>371</v>
      </c>
    </row>
    <row r="126" spans="2:65" s="1" customFormat="1" ht="6.95" customHeight="1" x14ac:dyDescent="0.2">
      <c r="B126" s="37"/>
      <c r="C126" s="38"/>
      <c r="D126" s="38"/>
      <c r="E126" s="38"/>
      <c r="F126" s="38"/>
      <c r="G126" s="38"/>
      <c r="H126" s="38"/>
      <c r="I126" s="38"/>
      <c r="J126" s="38"/>
      <c r="K126" s="38"/>
      <c r="L126" s="38"/>
      <c r="M126" s="28"/>
    </row>
  </sheetData>
  <sheetProtection algorithmName="SHA-512" hashValue="cSLMbbYOqZyGZws+euGWctto7BgjmeoAymEh9plZv4wQbkYZIdoeD6w9MtCd5TdXUhaOVFaZkZ0uJa57MFDsKA==" saltValue="CjATcHhSa9L3gZxkmb1z5g==" spinCount="100000" sheet="1" objects="1" scenarios="1"/>
  <autoFilter ref="C81:L125" xr:uid="{00000000-0009-0000-0000-000002000000}"/>
  <mergeCells count="9">
    <mergeCell ref="E52:H52"/>
    <mergeCell ref="E72:H72"/>
    <mergeCell ref="E74:H74"/>
    <mergeCell ref="M2:Z2"/>
    <mergeCell ref="E7:H7"/>
    <mergeCell ref="E9:H9"/>
    <mergeCell ref="E18:H18"/>
    <mergeCell ref="E27:H27"/>
    <mergeCell ref="E50:H50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2:BM89"/>
  <sheetViews>
    <sheetView showGridLines="0" workbookViewId="0">
      <selection activeCell="M86" sqref="M86"/>
    </sheetView>
  </sheetViews>
  <sheetFormatPr defaultRowHeight="11.2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0.33203125" customWidth="1"/>
    <col min="13" max="13" width="9.33203125" customWidth="1"/>
    <col min="14" max="14" width="10.83203125" hidden="1" customWidth="1"/>
    <col min="15" max="15" width="9.33203125" hidden="1"/>
    <col min="16" max="24" width="14.1640625" hidden="1" customWidth="1"/>
    <col min="25" max="25" width="12.33203125" hidden="1" customWidth="1"/>
    <col min="26" max="26" width="16.33203125" customWidth="1"/>
    <col min="27" max="27" width="12.33203125" customWidth="1"/>
    <col min="28" max="28" width="1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 x14ac:dyDescent="0.2">
      <c r="M2" s="260" t="s">
        <v>7</v>
      </c>
      <c r="N2" s="244"/>
      <c r="O2" s="244"/>
      <c r="P2" s="244"/>
      <c r="Q2" s="244"/>
      <c r="R2" s="244"/>
      <c r="S2" s="244"/>
      <c r="T2" s="244"/>
      <c r="U2" s="244"/>
      <c r="V2" s="244"/>
      <c r="W2" s="244"/>
      <c r="X2" s="244"/>
      <c r="Y2" s="244"/>
      <c r="Z2" s="244"/>
      <c r="AT2" s="13" t="s">
        <v>84</v>
      </c>
    </row>
    <row r="3" spans="2:46" ht="6.95" customHeight="1" x14ac:dyDescent="0.2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6"/>
      <c r="AT3" s="13" t="s">
        <v>78</v>
      </c>
    </row>
    <row r="4" spans="2:46" ht="24.95" customHeight="1" x14ac:dyDescent="0.2">
      <c r="B4" s="16"/>
      <c r="D4" s="17" t="s">
        <v>85</v>
      </c>
      <c r="M4" s="16"/>
      <c r="N4" s="82" t="s">
        <v>12</v>
      </c>
      <c r="AT4" s="13" t="s">
        <v>4</v>
      </c>
    </row>
    <row r="5" spans="2:46" ht="6.95" customHeight="1" x14ac:dyDescent="0.2">
      <c r="B5" s="16"/>
      <c r="M5" s="16"/>
    </row>
    <row r="6" spans="2:46" ht="12" customHeight="1" x14ac:dyDescent="0.2">
      <c r="B6" s="16"/>
      <c r="D6" s="23" t="s">
        <v>17</v>
      </c>
      <c r="M6" s="16"/>
    </row>
    <row r="7" spans="2:46" ht="16.5" customHeight="1" x14ac:dyDescent="0.2">
      <c r="B7" s="16"/>
      <c r="E7" s="275" t="str">
        <f>'Rekapitulace stavby'!K6</f>
        <v>Oprava DŘT v ŽST Katovice a ŽST Čejetice</v>
      </c>
      <c r="F7" s="276"/>
      <c r="G7" s="276"/>
      <c r="H7" s="276"/>
      <c r="M7" s="16"/>
    </row>
    <row r="8" spans="2:46" s="1" customFormat="1" ht="12" customHeight="1" x14ac:dyDescent="0.2">
      <c r="B8" s="28"/>
      <c r="D8" s="23" t="s">
        <v>86</v>
      </c>
      <c r="M8" s="28"/>
    </row>
    <row r="9" spans="2:46" s="1" customFormat="1" ht="16.5" customHeight="1" x14ac:dyDescent="0.2">
      <c r="B9" s="28"/>
      <c r="E9" s="261" t="s">
        <v>373</v>
      </c>
      <c r="F9" s="274"/>
      <c r="G9" s="274"/>
      <c r="H9" s="274"/>
      <c r="M9" s="28"/>
    </row>
    <row r="10" spans="2:46" s="1" customFormat="1" x14ac:dyDescent="0.2">
      <c r="B10" s="28"/>
      <c r="M10" s="28"/>
    </row>
    <row r="11" spans="2:46" s="1" customFormat="1" ht="12" customHeight="1" x14ac:dyDescent="0.2">
      <c r="B11" s="28"/>
      <c r="D11" s="23" t="s">
        <v>18</v>
      </c>
      <c r="F11" s="21" t="s">
        <v>3</v>
      </c>
      <c r="I11" s="23" t="s">
        <v>19</v>
      </c>
      <c r="J11" s="21" t="s">
        <v>3</v>
      </c>
      <c r="M11" s="28"/>
    </row>
    <row r="12" spans="2:46" s="1" customFormat="1" ht="12" customHeight="1" x14ac:dyDescent="0.2">
      <c r="B12" s="28"/>
      <c r="D12" s="23" t="s">
        <v>20</v>
      </c>
      <c r="F12" s="21" t="s">
        <v>21</v>
      </c>
      <c r="I12" s="23" t="s">
        <v>22</v>
      </c>
      <c r="J12" s="216" t="str">
        <f>'Rekapitulace stavby'!AN8</f>
        <v>15. 1. 2025</v>
      </c>
      <c r="M12" s="28"/>
    </row>
    <row r="13" spans="2:46" s="1" customFormat="1" ht="10.9" customHeight="1" x14ac:dyDescent="0.2">
      <c r="B13" s="28"/>
      <c r="M13" s="28"/>
    </row>
    <row r="14" spans="2:46" s="1" customFormat="1" ht="12" customHeight="1" x14ac:dyDescent="0.2">
      <c r="B14" s="28"/>
      <c r="D14" s="23" t="s">
        <v>24</v>
      </c>
      <c r="I14" s="23" t="s">
        <v>25</v>
      </c>
      <c r="J14" s="21" t="str">
        <f>IF('Rekapitulace stavby'!AN10="","",'Rekapitulace stavby'!AN10)</f>
        <v/>
      </c>
      <c r="M14" s="28"/>
    </row>
    <row r="15" spans="2:46" s="1" customFormat="1" ht="18" customHeight="1" x14ac:dyDescent="0.2">
      <c r="B15" s="28"/>
      <c r="E15" s="21" t="str">
        <f>IF('Rekapitulace stavby'!E11="","",'Rekapitulace stavby'!E11)</f>
        <v>Správa železnic, státní organizace, Oblastní ředitelství Plzeň</v>
      </c>
      <c r="I15" s="23" t="s">
        <v>26</v>
      </c>
      <c r="J15" s="21" t="str">
        <f>IF('Rekapitulace stavby'!AN11="","",'Rekapitulace stavby'!AN11)</f>
        <v/>
      </c>
      <c r="M15" s="28"/>
    </row>
    <row r="16" spans="2:46" s="1" customFormat="1" ht="6.95" customHeight="1" x14ac:dyDescent="0.2">
      <c r="B16" s="28"/>
      <c r="M16" s="28"/>
    </row>
    <row r="17" spans="2:13" s="1" customFormat="1" ht="12" customHeight="1" x14ac:dyDescent="0.2">
      <c r="B17" s="28"/>
      <c r="D17" s="23" t="s">
        <v>27</v>
      </c>
      <c r="I17" s="23" t="s">
        <v>25</v>
      </c>
      <c r="J17" s="24" t="str">
        <f>'Rekapitulace stavby'!AN13</f>
        <v>Vyplň údaj</v>
      </c>
      <c r="M17" s="28"/>
    </row>
    <row r="18" spans="2:13" s="1" customFormat="1" ht="18" customHeight="1" x14ac:dyDescent="0.2">
      <c r="B18" s="28"/>
      <c r="E18" s="277" t="str">
        <f>'Rekapitulace stavby'!E14</f>
        <v>Vyplň údaj</v>
      </c>
      <c r="F18" s="241"/>
      <c r="G18" s="241"/>
      <c r="H18" s="241"/>
      <c r="I18" s="23" t="s">
        <v>26</v>
      </c>
      <c r="J18" s="24" t="str">
        <f>'Rekapitulace stavby'!AN14</f>
        <v>Vyplň údaj</v>
      </c>
      <c r="M18" s="28"/>
    </row>
    <row r="19" spans="2:13" s="1" customFormat="1" ht="6.95" customHeight="1" x14ac:dyDescent="0.2">
      <c r="B19" s="28"/>
      <c r="M19" s="28"/>
    </row>
    <row r="20" spans="2:13" s="1" customFormat="1" ht="12" customHeight="1" x14ac:dyDescent="0.2">
      <c r="B20" s="28"/>
      <c r="D20" s="23"/>
      <c r="I20" s="23"/>
      <c r="J20" s="21"/>
      <c r="M20" s="28"/>
    </row>
    <row r="21" spans="2:13" s="1" customFormat="1" ht="18" customHeight="1" x14ac:dyDescent="0.2">
      <c r="B21" s="28"/>
      <c r="E21" s="21"/>
      <c r="I21" s="23"/>
      <c r="J21" s="21"/>
      <c r="M21" s="28"/>
    </row>
    <row r="22" spans="2:13" s="1" customFormat="1" ht="6.95" customHeight="1" x14ac:dyDescent="0.2">
      <c r="B22" s="28"/>
      <c r="M22" s="28"/>
    </row>
    <row r="23" spans="2:13" s="1" customFormat="1" ht="12" customHeight="1" x14ac:dyDescent="0.2">
      <c r="B23" s="28"/>
      <c r="D23" s="23"/>
      <c r="I23" s="23"/>
      <c r="J23" s="21"/>
      <c r="M23" s="28"/>
    </row>
    <row r="24" spans="2:13" s="1" customFormat="1" ht="18" customHeight="1" x14ac:dyDescent="0.2">
      <c r="B24" s="28"/>
      <c r="E24" s="21"/>
      <c r="I24" s="23"/>
      <c r="J24" s="21"/>
      <c r="M24" s="28"/>
    </row>
    <row r="25" spans="2:13" s="1" customFormat="1" ht="6.95" customHeight="1" x14ac:dyDescent="0.2">
      <c r="B25" s="28"/>
      <c r="M25" s="28"/>
    </row>
    <row r="26" spans="2:13" s="1" customFormat="1" ht="12" customHeight="1" x14ac:dyDescent="0.2">
      <c r="B26" s="28"/>
      <c r="D26" s="23" t="s">
        <v>31</v>
      </c>
      <c r="M26" s="28"/>
    </row>
    <row r="27" spans="2:13" s="7" customFormat="1" ht="16.5" customHeight="1" x14ac:dyDescent="0.2">
      <c r="B27" s="83"/>
      <c r="E27" s="247" t="s">
        <v>3</v>
      </c>
      <c r="F27" s="247"/>
      <c r="G27" s="247"/>
      <c r="H27" s="247"/>
      <c r="M27" s="83"/>
    </row>
    <row r="28" spans="2:13" s="1" customFormat="1" ht="6.95" customHeight="1" x14ac:dyDescent="0.2">
      <c r="B28" s="28"/>
      <c r="M28" s="28"/>
    </row>
    <row r="29" spans="2:13" s="1" customFormat="1" ht="6.95" customHeight="1" x14ac:dyDescent="0.2">
      <c r="B29" s="28"/>
      <c r="D29" s="46"/>
      <c r="E29" s="46"/>
      <c r="F29" s="46"/>
      <c r="G29" s="46"/>
      <c r="H29" s="46"/>
      <c r="I29" s="46"/>
      <c r="J29" s="46"/>
      <c r="K29" s="46"/>
      <c r="L29" s="46"/>
      <c r="M29" s="28"/>
    </row>
    <row r="30" spans="2:13" s="1" customFormat="1" ht="12.75" x14ac:dyDescent="0.2">
      <c r="B30" s="28"/>
      <c r="E30" s="23" t="s">
        <v>88</v>
      </c>
      <c r="K30" s="84">
        <f>I61</f>
        <v>0</v>
      </c>
      <c r="M30" s="28"/>
    </row>
    <row r="31" spans="2:13" s="1" customFormat="1" ht="12.75" x14ac:dyDescent="0.2">
      <c r="B31" s="28"/>
      <c r="E31" s="23" t="s">
        <v>89</v>
      </c>
      <c r="K31" s="84">
        <f>J61</f>
        <v>0</v>
      </c>
      <c r="M31" s="28"/>
    </row>
    <row r="32" spans="2:13" s="1" customFormat="1" ht="25.35" customHeight="1" x14ac:dyDescent="0.2">
      <c r="B32" s="28"/>
      <c r="D32" s="85" t="s">
        <v>32</v>
      </c>
      <c r="K32" s="59">
        <f>ROUND(K82, 2)</f>
        <v>0</v>
      </c>
      <c r="M32" s="28"/>
    </row>
    <row r="33" spans="2:13" s="1" customFormat="1" ht="6.95" customHeight="1" x14ac:dyDescent="0.2">
      <c r="B33" s="28"/>
      <c r="D33" s="46"/>
      <c r="E33" s="46"/>
      <c r="F33" s="46"/>
      <c r="G33" s="46"/>
      <c r="H33" s="46"/>
      <c r="I33" s="46"/>
      <c r="J33" s="46"/>
      <c r="K33" s="46"/>
      <c r="L33" s="46"/>
      <c r="M33" s="28"/>
    </row>
    <row r="34" spans="2:13" s="1" customFormat="1" ht="14.45" customHeight="1" x14ac:dyDescent="0.2">
      <c r="B34" s="28"/>
      <c r="F34" s="31" t="s">
        <v>34</v>
      </c>
      <c r="I34" s="31" t="s">
        <v>33</v>
      </c>
      <c r="K34" s="31" t="s">
        <v>35</v>
      </c>
      <c r="M34" s="28"/>
    </row>
    <row r="35" spans="2:13" s="1" customFormat="1" ht="14.45" customHeight="1" x14ac:dyDescent="0.2">
      <c r="B35" s="28"/>
      <c r="D35" s="48" t="s">
        <v>36</v>
      </c>
      <c r="E35" s="23" t="s">
        <v>37</v>
      </c>
      <c r="F35" s="84">
        <f>ROUND((SUM(BE82:BE88)),  2)</f>
        <v>0</v>
      </c>
      <c r="I35" s="86">
        <v>0.21</v>
      </c>
      <c r="K35" s="84">
        <f>ROUND(((SUM(BE82:BE88))*I35),  2)</f>
        <v>0</v>
      </c>
      <c r="M35" s="28"/>
    </row>
    <row r="36" spans="2:13" s="1" customFormat="1" ht="14.45" customHeight="1" x14ac:dyDescent="0.2">
      <c r="B36" s="28"/>
      <c r="E36" s="23" t="s">
        <v>38</v>
      </c>
      <c r="F36" s="84">
        <f>ROUND((SUM(BF82:BF88)),  2)</f>
        <v>0</v>
      </c>
      <c r="I36" s="86">
        <v>0.12</v>
      </c>
      <c r="K36" s="84">
        <f>ROUND(((SUM(BF82:BF88))*I36),  2)</f>
        <v>0</v>
      </c>
      <c r="M36" s="28"/>
    </row>
    <row r="37" spans="2:13" s="1" customFormat="1" ht="14.45" hidden="1" customHeight="1" x14ac:dyDescent="0.2">
      <c r="B37" s="28"/>
      <c r="E37" s="23" t="s">
        <v>39</v>
      </c>
      <c r="F37" s="84">
        <f>ROUND((SUM(BG82:BG88)),  2)</f>
        <v>0</v>
      </c>
      <c r="I37" s="86">
        <v>0.21</v>
      </c>
      <c r="K37" s="84">
        <f>0</f>
        <v>0</v>
      </c>
      <c r="M37" s="28"/>
    </row>
    <row r="38" spans="2:13" s="1" customFormat="1" ht="14.45" hidden="1" customHeight="1" x14ac:dyDescent="0.2">
      <c r="B38" s="28"/>
      <c r="E38" s="23" t="s">
        <v>40</v>
      </c>
      <c r="F38" s="84">
        <f>ROUND((SUM(BH82:BH88)),  2)</f>
        <v>0</v>
      </c>
      <c r="I38" s="86">
        <v>0.12</v>
      </c>
      <c r="K38" s="84">
        <f>0</f>
        <v>0</v>
      </c>
      <c r="M38" s="28"/>
    </row>
    <row r="39" spans="2:13" s="1" customFormat="1" ht="14.45" hidden="1" customHeight="1" x14ac:dyDescent="0.2">
      <c r="B39" s="28"/>
      <c r="E39" s="23" t="s">
        <v>41</v>
      </c>
      <c r="F39" s="84">
        <f>ROUND((SUM(BI82:BI88)),  2)</f>
        <v>0</v>
      </c>
      <c r="I39" s="86">
        <v>0</v>
      </c>
      <c r="K39" s="84">
        <f>0</f>
        <v>0</v>
      </c>
      <c r="M39" s="28"/>
    </row>
    <row r="40" spans="2:13" s="1" customFormat="1" ht="6.95" customHeight="1" x14ac:dyDescent="0.2">
      <c r="B40" s="28"/>
      <c r="M40" s="28"/>
    </row>
    <row r="41" spans="2:13" s="1" customFormat="1" ht="25.35" customHeight="1" x14ac:dyDescent="0.2">
      <c r="B41" s="28"/>
      <c r="C41" s="87"/>
      <c r="D41" s="88" t="s">
        <v>42</v>
      </c>
      <c r="E41" s="50"/>
      <c r="F41" s="50"/>
      <c r="G41" s="89" t="s">
        <v>43</v>
      </c>
      <c r="H41" s="90" t="s">
        <v>44</v>
      </c>
      <c r="I41" s="50"/>
      <c r="J41" s="50"/>
      <c r="K41" s="91">
        <f>SUM(K32:K39)</f>
        <v>0</v>
      </c>
      <c r="L41" s="92"/>
      <c r="M41" s="28"/>
    </row>
    <row r="42" spans="2:13" s="1" customFormat="1" ht="14.45" customHeight="1" x14ac:dyDescent="0.2">
      <c r="B42" s="37"/>
      <c r="C42" s="38"/>
      <c r="D42" s="38"/>
      <c r="E42" s="38"/>
      <c r="F42" s="38"/>
      <c r="G42" s="38"/>
      <c r="H42" s="38"/>
      <c r="I42" s="38"/>
      <c r="J42" s="38"/>
      <c r="K42" s="38"/>
      <c r="L42" s="38"/>
      <c r="M42" s="28"/>
    </row>
    <row r="46" spans="2:13" s="1" customFormat="1" ht="6.95" customHeight="1" x14ac:dyDescent="0.2"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40"/>
      <c r="M46" s="28"/>
    </row>
    <row r="47" spans="2:13" s="1" customFormat="1" ht="24.95" customHeight="1" x14ac:dyDescent="0.2">
      <c r="B47" s="28"/>
      <c r="C47" s="17" t="s">
        <v>90</v>
      </c>
      <c r="M47" s="28"/>
    </row>
    <row r="48" spans="2:13" s="1" customFormat="1" ht="6.95" customHeight="1" x14ac:dyDescent="0.2">
      <c r="B48" s="28"/>
      <c r="M48" s="28"/>
    </row>
    <row r="49" spans="2:47" s="1" customFormat="1" ht="12" customHeight="1" x14ac:dyDescent="0.2">
      <c r="B49" s="28"/>
      <c r="C49" s="23" t="s">
        <v>17</v>
      </c>
      <c r="M49" s="28"/>
    </row>
    <row r="50" spans="2:47" s="1" customFormat="1" ht="16.5" customHeight="1" x14ac:dyDescent="0.2">
      <c r="B50" s="28"/>
      <c r="E50" s="275" t="str">
        <f>E7</f>
        <v>Oprava DŘT v ŽST Katovice a ŽST Čejetice</v>
      </c>
      <c r="F50" s="276"/>
      <c r="G50" s="276"/>
      <c r="H50" s="276"/>
      <c r="M50" s="28"/>
    </row>
    <row r="51" spans="2:47" s="1" customFormat="1" ht="12" customHeight="1" x14ac:dyDescent="0.2">
      <c r="B51" s="28"/>
      <c r="C51" s="23" t="s">
        <v>86</v>
      </c>
      <c r="M51" s="28"/>
    </row>
    <row r="52" spans="2:47" s="1" customFormat="1" ht="16.5" customHeight="1" x14ac:dyDescent="0.2">
      <c r="B52" s="28"/>
      <c r="E52" s="261" t="str">
        <f>E9</f>
        <v>003 - VRN - žst. Katovice a Čejetice</v>
      </c>
      <c r="F52" s="274"/>
      <c r="G52" s="274"/>
      <c r="H52" s="274"/>
      <c r="M52" s="28"/>
    </row>
    <row r="53" spans="2:47" s="1" customFormat="1" ht="6.95" customHeight="1" x14ac:dyDescent="0.2">
      <c r="B53" s="28"/>
      <c r="M53" s="28"/>
    </row>
    <row r="54" spans="2:47" s="1" customFormat="1" ht="12" customHeight="1" x14ac:dyDescent="0.2">
      <c r="B54" s="28"/>
      <c r="C54" s="23" t="s">
        <v>20</v>
      </c>
      <c r="F54" s="21" t="str">
        <f>F12</f>
        <v xml:space="preserve"> </v>
      </c>
      <c r="I54" s="23" t="s">
        <v>22</v>
      </c>
      <c r="J54" s="45" t="str">
        <f>IF(J12="","",J12)</f>
        <v>15. 1. 2025</v>
      </c>
      <c r="M54" s="28"/>
    </row>
    <row r="55" spans="2:47" s="1" customFormat="1" ht="6.95" customHeight="1" x14ac:dyDescent="0.2">
      <c r="B55" s="28"/>
      <c r="M55" s="28"/>
    </row>
    <row r="56" spans="2:47" s="1" customFormat="1" ht="15.2" customHeight="1" x14ac:dyDescent="0.2">
      <c r="B56" s="28"/>
      <c r="C56" s="23" t="s">
        <v>24</v>
      </c>
      <c r="F56" s="21" t="str">
        <f>E15</f>
        <v>Správa železnic, státní organizace, Oblastní ředitelství Plzeň</v>
      </c>
      <c r="I56" s="23" t="s">
        <v>29</v>
      </c>
      <c r="J56" s="26">
        <f>E21</f>
        <v>0</v>
      </c>
      <c r="M56" s="28"/>
    </row>
    <row r="57" spans="2:47" s="1" customFormat="1" ht="15.2" customHeight="1" x14ac:dyDescent="0.2">
      <c r="B57" s="28"/>
      <c r="C57" s="23" t="s">
        <v>27</v>
      </c>
      <c r="F57" s="21" t="str">
        <f>IF(E18="","",E18)</f>
        <v>Vyplň údaj</v>
      </c>
      <c r="I57" s="23" t="s">
        <v>30</v>
      </c>
      <c r="J57" s="26">
        <f>E24</f>
        <v>0</v>
      </c>
      <c r="M57" s="28"/>
    </row>
    <row r="58" spans="2:47" s="1" customFormat="1" ht="10.35" customHeight="1" x14ac:dyDescent="0.2">
      <c r="B58" s="28"/>
      <c r="M58" s="28"/>
    </row>
    <row r="59" spans="2:47" s="1" customFormat="1" ht="29.25" customHeight="1" x14ac:dyDescent="0.2">
      <c r="B59" s="28"/>
      <c r="C59" s="93" t="s">
        <v>91</v>
      </c>
      <c r="D59" s="87"/>
      <c r="E59" s="87"/>
      <c r="F59" s="87"/>
      <c r="G59" s="87"/>
      <c r="H59" s="87"/>
      <c r="I59" s="94" t="s">
        <v>92</v>
      </c>
      <c r="J59" s="94" t="s">
        <v>93</v>
      </c>
      <c r="K59" s="94" t="s">
        <v>94</v>
      </c>
      <c r="L59" s="87"/>
      <c r="M59" s="28"/>
    </row>
    <row r="60" spans="2:47" s="1" customFormat="1" ht="10.35" customHeight="1" x14ac:dyDescent="0.2">
      <c r="B60" s="28"/>
      <c r="M60" s="28"/>
    </row>
    <row r="61" spans="2:47" s="1" customFormat="1" ht="22.9" customHeight="1" x14ac:dyDescent="0.2">
      <c r="B61" s="28"/>
      <c r="C61" s="95" t="s">
        <v>66</v>
      </c>
      <c r="I61" s="59">
        <f>Q82</f>
        <v>0</v>
      </c>
      <c r="J61" s="59">
        <f>R82</f>
        <v>0</v>
      </c>
      <c r="K61" s="59">
        <f>K82</f>
        <v>0</v>
      </c>
      <c r="M61" s="28"/>
      <c r="AU61" s="13" t="s">
        <v>95</v>
      </c>
    </row>
    <row r="62" spans="2:47" s="8" customFormat="1" ht="24.95" customHeight="1" x14ac:dyDescent="0.2">
      <c r="B62" s="96"/>
      <c r="D62" s="97" t="s">
        <v>96</v>
      </c>
      <c r="E62" s="98"/>
      <c r="F62" s="98"/>
      <c r="G62" s="98"/>
      <c r="H62" s="98"/>
      <c r="I62" s="99">
        <f>Q83</f>
        <v>0</v>
      </c>
      <c r="J62" s="99">
        <f>R83</f>
        <v>0</v>
      </c>
      <c r="K62" s="99">
        <f>K83</f>
        <v>0</v>
      </c>
      <c r="M62" s="96"/>
    </row>
    <row r="63" spans="2:47" s="1" customFormat="1" ht="21.75" customHeight="1" x14ac:dyDescent="0.2">
      <c r="B63" s="28"/>
      <c r="M63" s="28"/>
    </row>
    <row r="64" spans="2:47" s="1" customFormat="1" ht="6.95" customHeight="1" x14ac:dyDescent="0.2">
      <c r="B64" s="37"/>
      <c r="C64" s="38"/>
      <c r="D64" s="38"/>
      <c r="E64" s="38"/>
      <c r="F64" s="38"/>
      <c r="G64" s="38"/>
      <c r="H64" s="38"/>
      <c r="I64" s="38"/>
      <c r="J64" s="38"/>
      <c r="K64" s="38"/>
      <c r="L64" s="38"/>
      <c r="M64" s="28"/>
    </row>
    <row r="68" spans="2:13" s="1" customFormat="1" ht="6.95" customHeight="1" x14ac:dyDescent="0.2">
      <c r="B68" s="39"/>
      <c r="C68" s="40"/>
      <c r="D68" s="40"/>
      <c r="E68" s="40"/>
      <c r="F68" s="40"/>
      <c r="G68" s="40"/>
      <c r="H68" s="40"/>
      <c r="I68" s="40"/>
      <c r="J68" s="40"/>
      <c r="K68" s="40"/>
      <c r="L68" s="40"/>
      <c r="M68" s="28"/>
    </row>
    <row r="69" spans="2:13" s="1" customFormat="1" ht="24.95" customHeight="1" x14ac:dyDescent="0.2">
      <c r="B69" s="28"/>
      <c r="C69" s="17" t="s">
        <v>97</v>
      </c>
      <c r="M69" s="28"/>
    </row>
    <row r="70" spans="2:13" s="1" customFormat="1" ht="6.95" customHeight="1" x14ac:dyDescent="0.2">
      <c r="B70" s="28"/>
      <c r="M70" s="28"/>
    </row>
    <row r="71" spans="2:13" s="1" customFormat="1" ht="12" customHeight="1" x14ac:dyDescent="0.2">
      <c r="B71" s="28"/>
      <c r="C71" s="23" t="s">
        <v>17</v>
      </c>
      <c r="M71" s="28"/>
    </row>
    <row r="72" spans="2:13" s="1" customFormat="1" ht="16.5" customHeight="1" x14ac:dyDescent="0.2">
      <c r="B72" s="28"/>
      <c r="E72" s="275" t="str">
        <f>E7</f>
        <v>Oprava DŘT v ŽST Katovice a ŽST Čejetice</v>
      </c>
      <c r="F72" s="276"/>
      <c r="G72" s="276"/>
      <c r="H72" s="276"/>
      <c r="M72" s="28"/>
    </row>
    <row r="73" spans="2:13" s="1" customFormat="1" ht="12" customHeight="1" x14ac:dyDescent="0.2">
      <c r="B73" s="28"/>
      <c r="C73" s="23" t="s">
        <v>86</v>
      </c>
      <c r="M73" s="28"/>
    </row>
    <row r="74" spans="2:13" s="1" customFormat="1" ht="16.5" customHeight="1" x14ac:dyDescent="0.2">
      <c r="B74" s="28"/>
      <c r="E74" s="261" t="str">
        <f>E9</f>
        <v>003 - VRN - žst. Katovice a Čejetice</v>
      </c>
      <c r="F74" s="274"/>
      <c r="G74" s="274"/>
      <c r="H74" s="274"/>
      <c r="M74" s="28"/>
    </row>
    <row r="75" spans="2:13" s="1" customFormat="1" ht="6.95" customHeight="1" x14ac:dyDescent="0.2">
      <c r="B75" s="28"/>
      <c r="M75" s="28"/>
    </row>
    <row r="76" spans="2:13" s="1" customFormat="1" ht="12" customHeight="1" x14ac:dyDescent="0.2">
      <c r="B76" s="28"/>
      <c r="C76" s="23" t="s">
        <v>20</v>
      </c>
      <c r="F76" s="21" t="str">
        <f>F12</f>
        <v xml:space="preserve"> </v>
      </c>
      <c r="I76" s="23" t="s">
        <v>22</v>
      </c>
      <c r="J76" s="45" t="str">
        <f>IF(J12="","",J12)</f>
        <v>15. 1. 2025</v>
      </c>
      <c r="M76" s="28"/>
    </row>
    <row r="77" spans="2:13" s="1" customFormat="1" ht="6.95" customHeight="1" x14ac:dyDescent="0.2">
      <c r="B77" s="28"/>
      <c r="M77" s="28"/>
    </row>
    <row r="78" spans="2:13" s="1" customFormat="1" ht="15.2" customHeight="1" x14ac:dyDescent="0.2">
      <c r="B78" s="28"/>
      <c r="C78" s="23" t="s">
        <v>24</v>
      </c>
      <c r="F78" s="21" t="str">
        <f>E15</f>
        <v>Správa železnic, státní organizace, Oblastní ředitelství Plzeň</v>
      </c>
      <c r="I78" s="23" t="s">
        <v>29</v>
      </c>
      <c r="J78" s="26">
        <f>E21</f>
        <v>0</v>
      </c>
      <c r="M78" s="28"/>
    </row>
    <row r="79" spans="2:13" s="1" customFormat="1" ht="15.2" customHeight="1" x14ac:dyDescent="0.2">
      <c r="B79" s="28"/>
      <c r="C79" s="23" t="s">
        <v>27</v>
      </c>
      <c r="F79" s="21" t="str">
        <f>IF(E18="","",E18)</f>
        <v>Vyplň údaj</v>
      </c>
      <c r="I79" s="23" t="s">
        <v>30</v>
      </c>
      <c r="J79" s="26">
        <f>E24</f>
        <v>0</v>
      </c>
      <c r="M79" s="28"/>
    </row>
    <row r="80" spans="2:13" s="1" customFormat="1" ht="10.35" customHeight="1" x14ac:dyDescent="0.2">
      <c r="B80" s="28"/>
      <c r="M80" s="28"/>
    </row>
    <row r="81" spans="2:65" s="9" customFormat="1" ht="29.25" customHeight="1" x14ac:dyDescent="0.2">
      <c r="B81" s="100"/>
      <c r="C81" s="217" t="s">
        <v>98</v>
      </c>
      <c r="D81" s="218" t="s">
        <v>51</v>
      </c>
      <c r="E81" s="218" t="s">
        <v>47</v>
      </c>
      <c r="F81" s="218" t="s">
        <v>48</v>
      </c>
      <c r="G81" s="218" t="s">
        <v>99</v>
      </c>
      <c r="H81" s="218" t="s">
        <v>100</v>
      </c>
      <c r="I81" s="218" t="s">
        <v>101</v>
      </c>
      <c r="J81" s="218" t="s">
        <v>102</v>
      </c>
      <c r="K81" s="218" t="s">
        <v>94</v>
      </c>
      <c r="L81" s="219" t="s">
        <v>103</v>
      </c>
      <c r="M81" s="100"/>
      <c r="N81" s="52" t="s">
        <v>3</v>
      </c>
      <c r="O81" s="53" t="s">
        <v>36</v>
      </c>
      <c r="P81" s="53" t="s">
        <v>104</v>
      </c>
      <c r="Q81" s="53" t="s">
        <v>105</v>
      </c>
      <c r="R81" s="53" t="s">
        <v>106</v>
      </c>
      <c r="S81" s="53" t="s">
        <v>107</v>
      </c>
      <c r="T81" s="53" t="s">
        <v>108</v>
      </c>
      <c r="U81" s="53" t="s">
        <v>109</v>
      </c>
      <c r="V81" s="53" t="s">
        <v>110</v>
      </c>
      <c r="W81" s="53" t="s">
        <v>111</v>
      </c>
      <c r="X81" s="54" t="s">
        <v>112</v>
      </c>
    </row>
    <row r="82" spans="2:65" s="1" customFormat="1" ht="22.9" customHeight="1" x14ac:dyDescent="0.25">
      <c r="B82" s="28"/>
      <c r="C82" s="57" t="s">
        <v>113</v>
      </c>
      <c r="K82" s="220">
        <f>BK82</f>
        <v>0</v>
      </c>
      <c r="M82" s="28"/>
      <c r="N82" s="55"/>
      <c r="O82" s="46"/>
      <c r="P82" s="46"/>
      <c r="Q82" s="101">
        <f>Q83</f>
        <v>0</v>
      </c>
      <c r="R82" s="101">
        <f>R83</f>
        <v>0</v>
      </c>
      <c r="S82" s="46"/>
      <c r="T82" s="102">
        <f>T83</f>
        <v>0</v>
      </c>
      <c r="U82" s="46"/>
      <c r="V82" s="102">
        <f>V83</f>
        <v>0</v>
      </c>
      <c r="W82" s="46"/>
      <c r="X82" s="103">
        <f>X83</f>
        <v>0</v>
      </c>
      <c r="AT82" s="13" t="s">
        <v>67</v>
      </c>
      <c r="AU82" s="13" t="s">
        <v>95</v>
      </c>
      <c r="BK82" s="104">
        <f>BK83</f>
        <v>0</v>
      </c>
    </row>
    <row r="83" spans="2:65" s="10" customFormat="1" ht="25.9" customHeight="1" x14ac:dyDescent="0.2">
      <c r="B83" s="105"/>
      <c r="D83" s="106" t="s">
        <v>67</v>
      </c>
      <c r="E83" s="221" t="s">
        <v>114</v>
      </c>
      <c r="F83" s="221" t="s">
        <v>115</v>
      </c>
      <c r="K83" s="222">
        <f>BK83</f>
        <v>0</v>
      </c>
      <c r="M83" s="105"/>
      <c r="N83" s="107"/>
      <c r="Q83" s="108">
        <f>SUM(Q84:Q88)</f>
        <v>0</v>
      </c>
      <c r="R83" s="108">
        <f>SUM(R84:R88)</f>
        <v>0</v>
      </c>
      <c r="T83" s="109">
        <f>SUM(T84:T88)</f>
        <v>0</v>
      </c>
      <c r="V83" s="109">
        <f>SUM(V84:V88)</f>
        <v>0</v>
      </c>
      <c r="X83" s="110">
        <f>SUM(X84:X88)</f>
        <v>0</v>
      </c>
      <c r="AR83" s="106" t="s">
        <v>116</v>
      </c>
      <c r="AT83" s="111" t="s">
        <v>67</v>
      </c>
      <c r="AU83" s="111" t="s">
        <v>68</v>
      </c>
      <c r="AY83" s="106" t="s">
        <v>117</v>
      </c>
      <c r="BK83" s="112">
        <f>SUM(BK84:BK88)</f>
        <v>0</v>
      </c>
    </row>
    <row r="84" spans="2:65" s="1" customFormat="1" ht="24.2" customHeight="1" x14ac:dyDescent="0.2">
      <c r="B84" s="28"/>
      <c r="C84" s="223" t="s">
        <v>76</v>
      </c>
      <c r="D84" s="223" t="s">
        <v>118</v>
      </c>
      <c r="E84" s="224" t="s">
        <v>374</v>
      </c>
      <c r="F84" s="225" t="s">
        <v>375</v>
      </c>
      <c r="G84" s="226" t="s">
        <v>121</v>
      </c>
      <c r="H84" s="227">
        <v>2</v>
      </c>
      <c r="I84" s="113"/>
      <c r="J84" s="113"/>
      <c r="K84" s="228">
        <f>ROUND(P84*H84,2)</f>
        <v>0</v>
      </c>
      <c r="L84" s="225" t="s">
        <v>122</v>
      </c>
      <c r="M84" s="28"/>
      <c r="N84" s="114" t="s">
        <v>3</v>
      </c>
      <c r="O84" s="115" t="s">
        <v>37</v>
      </c>
      <c r="P84" s="116">
        <f>I84+J84</f>
        <v>0</v>
      </c>
      <c r="Q84" s="116">
        <f>ROUND(I84*H84,2)</f>
        <v>0</v>
      </c>
      <c r="R84" s="116">
        <f>ROUND(J84*H84,2)</f>
        <v>0</v>
      </c>
      <c r="T84" s="117">
        <f>S84*H84</f>
        <v>0</v>
      </c>
      <c r="U84" s="117">
        <v>0</v>
      </c>
      <c r="V84" s="117">
        <f>U84*H84</f>
        <v>0</v>
      </c>
      <c r="W84" s="117">
        <v>0</v>
      </c>
      <c r="X84" s="118">
        <f>W84*H84</f>
        <v>0</v>
      </c>
      <c r="AR84" s="119" t="s">
        <v>123</v>
      </c>
      <c r="AT84" s="119" t="s">
        <v>118</v>
      </c>
      <c r="AU84" s="119" t="s">
        <v>76</v>
      </c>
      <c r="AY84" s="13" t="s">
        <v>117</v>
      </c>
      <c r="BE84" s="120">
        <f>IF(O84="základní",K84,0)</f>
        <v>0</v>
      </c>
      <c r="BF84" s="120">
        <f>IF(O84="snížená",K84,0)</f>
        <v>0</v>
      </c>
      <c r="BG84" s="120">
        <f>IF(O84="zákl. přenesená",K84,0)</f>
        <v>0</v>
      </c>
      <c r="BH84" s="120">
        <f>IF(O84="sníž. přenesená",K84,0)</f>
        <v>0</v>
      </c>
      <c r="BI84" s="120">
        <f>IF(O84="nulová",K84,0)</f>
        <v>0</v>
      </c>
      <c r="BJ84" s="13" t="s">
        <v>76</v>
      </c>
      <c r="BK84" s="120">
        <f>ROUND(P84*H84,2)</f>
        <v>0</v>
      </c>
      <c r="BL84" s="13" t="s">
        <v>123</v>
      </c>
      <c r="BM84" s="119" t="s">
        <v>376</v>
      </c>
    </row>
    <row r="85" spans="2:65" s="1" customFormat="1" ht="24.2" customHeight="1" x14ac:dyDescent="0.2">
      <c r="B85" s="28"/>
      <c r="C85" s="223" t="s">
        <v>78</v>
      </c>
      <c r="D85" s="223" t="s">
        <v>118</v>
      </c>
      <c r="E85" s="224" t="s">
        <v>377</v>
      </c>
      <c r="F85" s="225" t="s">
        <v>378</v>
      </c>
      <c r="G85" s="226" t="s">
        <v>121</v>
      </c>
      <c r="H85" s="227">
        <v>2</v>
      </c>
      <c r="I85" s="113"/>
      <c r="J85" s="113"/>
      <c r="K85" s="228">
        <f>ROUND(P85*H85,2)</f>
        <v>0</v>
      </c>
      <c r="L85" s="225" t="s">
        <v>122</v>
      </c>
      <c r="M85" s="28"/>
      <c r="N85" s="114" t="s">
        <v>3</v>
      </c>
      <c r="O85" s="115" t="s">
        <v>37</v>
      </c>
      <c r="P85" s="116">
        <f>I85+J85</f>
        <v>0</v>
      </c>
      <c r="Q85" s="116">
        <f>ROUND(I85*H85,2)</f>
        <v>0</v>
      </c>
      <c r="R85" s="116">
        <f>ROUND(J85*H85,2)</f>
        <v>0</v>
      </c>
      <c r="T85" s="117">
        <f>S85*H85</f>
        <v>0</v>
      </c>
      <c r="U85" s="117">
        <v>0</v>
      </c>
      <c r="V85" s="117">
        <f>U85*H85</f>
        <v>0</v>
      </c>
      <c r="W85" s="117">
        <v>0</v>
      </c>
      <c r="X85" s="118">
        <f>W85*H85</f>
        <v>0</v>
      </c>
      <c r="AR85" s="119" t="s">
        <v>123</v>
      </c>
      <c r="AT85" s="119" t="s">
        <v>118</v>
      </c>
      <c r="AU85" s="119" t="s">
        <v>76</v>
      </c>
      <c r="AY85" s="13" t="s">
        <v>117</v>
      </c>
      <c r="BE85" s="120">
        <f>IF(O85="základní",K85,0)</f>
        <v>0</v>
      </c>
      <c r="BF85" s="120">
        <f>IF(O85="snížená",K85,0)</f>
        <v>0</v>
      </c>
      <c r="BG85" s="120">
        <f>IF(O85="zákl. přenesená",K85,0)</f>
        <v>0</v>
      </c>
      <c r="BH85" s="120">
        <f>IF(O85="sníž. přenesená",K85,0)</f>
        <v>0</v>
      </c>
      <c r="BI85" s="120">
        <f>IF(O85="nulová",K85,0)</f>
        <v>0</v>
      </c>
      <c r="BJ85" s="13" t="s">
        <v>76</v>
      </c>
      <c r="BK85" s="120">
        <f>ROUND(P85*H85,2)</f>
        <v>0</v>
      </c>
      <c r="BL85" s="13" t="s">
        <v>123</v>
      </c>
      <c r="BM85" s="119" t="s">
        <v>379</v>
      </c>
    </row>
    <row r="86" spans="2:65" s="1" customFormat="1" ht="49.15" customHeight="1" x14ac:dyDescent="0.2">
      <c r="B86" s="28"/>
      <c r="C86" s="223" t="s">
        <v>128</v>
      </c>
      <c r="D86" s="223" t="s">
        <v>118</v>
      </c>
      <c r="E86" s="224" t="s">
        <v>380</v>
      </c>
      <c r="F86" s="225" t="s">
        <v>381</v>
      </c>
      <c r="G86" s="226" t="s">
        <v>382</v>
      </c>
      <c r="H86" s="227">
        <v>0.3</v>
      </c>
      <c r="I86" s="113"/>
      <c r="J86" s="113"/>
      <c r="K86" s="228">
        <f>ROUND(P86*H86,2)</f>
        <v>0</v>
      </c>
      <c r="L86" s="225" t="s">
        <v>122</v>
      </c>
      <c r="M86" s="28"/>
      <c r="N86" s="114" t="s">
        <v>3</v>
      </c>
      <c r="O86" s="115" t="s">
        <v>37</v>
      </c>
      <c r="P86" s="116">
        <f>I86+J86</f>
        <v>0</v>
      </c>
      <c r="Q86" s="116">
        <f>ROUND(I86*H86,2)</f>
        <v>0</v>
      </c>
      <c r="R86" s="116">
        <f>ROUND(J86*H86,2)</f>
        <v>0</v>
      </c>
      <c r="T86" s="117">
        <f>S86*H86</f>
        <v>0</v>
      </c>
      <c r="U86" s="117">
        <v>0</v>
      </c>
      <c r="V86" s="117">
        <f>U86*H86</f>
        <v>0</v>
      </c>
      <c r="W86" s="117">
        <v>0</v>
      </c>
      <c r="X86" s="118">
        <f>W86*H86</f>
        <v>0</v>
      </c>
      <c r="AR86" s="119" t="s">
        <v>123</v>
      </c>
      <c r="AT86" s="119" t="s">
        <v>118</v>
      </c>
      <c r="AU86" s="119" t="s">
        <v>76</v>
      </c>
      <c r="AY86" s="13" t="s">
        <v>117</v>
      </c>
      <c r="BE86" s="120">
        <f>IF(O86="základní",K86,0)</f>
        <v>0</v>
      </c>
      <c r="BF86" s="120">
        <f>IF(O86="snížená",K86,0)</f>
        <v>0</v>
      </c>
      <c r="BG86" s="120">
        <f>IF(O86="zákl. přenesená",K86,0)</f>
        <v>0</v>
      </c>
      <c r="BH86" s="120">
        <f>IF(O86="sníž. přenesená",K86,0)</f>
        <v>0</v>
      </c>
      <c r="BI86" s="120">
        <f>IF(O86="nulová",K86,0)</f>
        <v>0</v>
      </c>
      <c r="BJ86" s="13" t="s">
        <v>76</v>
      </c>
      <c r="BK86" s="120">
        <f>ROUND(P86*H86,2)</f>
        <v>0</v>
      </c>
      <c r="BL86" s="13" t="s">
        <v>123</v>
      </c>
      <c r="BM86" s="119" t="s">
        <v>383</v>
      </c>
    </row>
    <row r="87" spans="2:65" s="1" customFormat="1" ht="24.2" customHeight="1" x14ac:dyDescent="0.2">
      <c r="B87" s="28"/>
      <c r="C87" s="229" t="s">
        <v>116</v>
      </c>
      <c r="D87" s="229" t="s">
        <v>188</v>
      </c>
      <c r="E87" s="230" t="s">
        <v>384</v>
      </c>
      <c r="F87" s="231" t="s">
        <v>385</v>
      </c>
      <c r="G87" s="232" t="s">
        <v>121</v>
      </c>
      <c r="H87" s="233">
        <v>2</v>
      </c>
      <c r="I87" s="121"/>
      <c r="J87" s="122"/>
      <c r="K87" s="234">
        <f>ROUND(P87*H87,2)</f>
        <v>0</v>
      </c>
      <c r="L87" s="231" t="s">
        <v>122</v>
      </c>
      <c r="M87" s="123"/>
      <c r="N87" s="124" t="s">
        <v>3</v>
      </c>
      <c r="O87" s="115" t="s">
        <v>37</v>
      </c>
      <c r="P87" s="116">
        <f>I87+J87</f>
        <v>0</v>
      </c>
      <c r="Q87" s="116">
        <f>ROUND(I87*H87,2)</f>
        <v>0</v>
      </c>
      <c r="R87" s="116">
        <f>ROUND(J87*H87,2)</f>
        <v>0</v>
      </c>
      <c r="T87" s="117">
        <f>S87*H87</f>
        <v>0</v>
      </c>
      <c r="U87" s="117">
        <v>0</v>
      </c>
      <c r="V87" s="117">
        <f>U87*H87</f>
        <v>0</v>
      </c>
      <c r="W87" s="117">
        <v>0</v>
      </c>
      <c r="X87" s="118">
        <f>W87*H87</f>
        <v>0</v>
      </c>
      <c r="AR87" s="119" t="s">
        <v>123</v>
      </c>
      <c r="AT87" s="119" t="s">
        <v>188</v>
      </c>
      <c r="AU87" s="119" t="s">
        <v>76</v>
      </c>
      <c r="AY87" s="13" t="s">
        <v>117</v>
      </c>
      <c r="BE87" s="120">
        <f>IF(O87="základní",K87,0)</f>
        <v>0</v>
      </c>
      <c r="BF87" s="120">
        <f>IF(O87="snížená",K87,0)</f>
        <v>0</v>
      </c>
      <c r="BG87" s="120">
        <f>IF(O87="zákl. přenesená",K87,0)</f>
        <v>0</v>
      </c>
      <c r="BH87" s="120">
        <f>IF(O87="sníž. přenesená",K87,0)</f>
        <v>0</v>
      </c>
      <c r="BI87" s="120">
        <f>IF(O87="nulová",K87,0)</f>
        <v>0</v>
      </c>
      <c r="BJ87" s="13" t="s">
        <v>76</v>
      </c>
      <c r="BK87" s="120">
        <f>ROUND(P87*H87,2)</f>
        <v>0</v>
      </c>
      <c r="BL87" s="13" t="s">
        <v>123</v>
      </c>
      <c r="BM87" s="119" t="s">
        <v>386</v>
      </c>
    </row>
    <row r="88" spans="2:65" s="1" customFormat="1" ht="24.2" customHeight="1" x14ac:dyDescent="0.2">
      <c r="B88" s="28"/>
      <c r="C88" s="223" t="s">
        <v>135</v>
      </c>
      <c r="D88" s="223" t="s">
        <v>118</v>
      </c>
      <c r="E88" s="224" t="s">
        <v>387</v>
      </c>
      <c r="F88" s="225" t="s">
        <v>388</v>
      </c>
      <c r="G88" s="226" t="s">
        <v>121</v>
      </c>
      <c r="H88" s="227">
        <v>2</v>
      </c>
      <c r="I88" s="113"/>
      <c r="J88" s="113"/>
      <c r="K88" s="228">
        <f>ROUND(P88*H88,2)</f>
        <v>0</v>
      </c>
      <c r="L88" s="225" t="s">
        <v>122</v>
      </c>
      <c r="M88" s="28"/>
      <c r="N88" s="125" t="s">
        <v>3</v>
      </c>
      <c r="O88" s="126" t="s">
        <v>37</v>
      </c>
      <c r="P88" s="127">
        <f>I88+J88</f>
        <v>0</v>
      </c>
      <c r="Q88" s="127">
        <f>ROUND(I88*H88,2)</f>
        <v>0</v>
      </c>
      <c r="R88" s="127">
        <f>ROUND(J88*H88,2)</f>
        <v>0</v>
      </c>
      <c r="S88" s="128"/>
      <c r="T88" s="129">
        <f>S88*H88</f>
        <v>0</v>
      </c>
      <c r="U88" s="129">
        <v>0</v>
      </c>
      <c r="V88" s="129">
        <f>U88*H88</f>
        <v>0</v>
      </c>
      <c r="W88" s="129">
        <v>0</v>
      </c>
      <c r="X88" s="130">
        <f>W88*H88</f>
        <v>0</v>
      </c>
      <c r="AR88" s="119" t="s">
        <v>123</v>
      </c>
      <c r="AT88" s="119" t="s">
        <v>118</v>
      </c>
      <c r="AU88" s="119" t="s">
        <v>76</v>
      </c>
      <c r="AY88" s="13" t="s">
        <v>117</v>
      </c>
      <c r="BE88" s="120">
        <f>IF(O88="základní",K88,0)</f>
        <v>0</v>
      </c>
      <c r="BF88" s="120">
        <f>IF(O88="snížená",K88,0)</f>
        <v>0</v>
      </c>
      <c r="BG88" s="120">
        <f>IF(O88="zákl. přenesená",K88,0)</f>
        <v>0</v>
      </c>
      <c r="BH88" s="120">
        <f>IF(O88="sníž. přenesená",K88,0)</f>
        <v>0</v>
      </c>
      <c r="BI88" s="120">
        <f>IF(O88="nulová",K88,0)</f>
        <v>0</v>
      </c>
      <c r="BJ88" s="13" t="s">
        <v>76</v>
      </c>
      <c r="BK88" s="120">
        <f>ROUND(P88*H88,2)</f>
        <v>0</v>
      </c>
      <c r="BL88" s="13" t="s">
        <v>123</v>
      </c>
      <c r="BM88" s="119" t="s">
        <v>389</v>
      </c>
    </row>
    <row r="89" spans="2:65" s="1" customFormat="1" ht="6.95" customHeight="1" x14ac:dyDescent="0.2">
      <c r="B89" s="37"/>
      <c r="C89" s="38"/>
      <c r="D89" s="38"/>
      <c r="E89" s="38"/>
      <c r="F89" s="38"/>
      <c r="G89" s="38"/>
      <c r="H89" s="38"/>
      <c r="I89" s="38"/>
      <c r="J89" s="38"/>
      <c r="K89" s="38"/>
      <c r="L89" s="38"/>
      <c r="M89" s="28"/>
    </row>
  </sheetData>
  <sheetProtection algorithmName="SHA-512" hashValue="hAN69Usj2rYm+XWLKVjZtDQCdo38qhLqZHOgVjK0/s3ZaqkKL0apL61aoFRv2spCgmnNOmDgclW2naIWF7MFmA==" saltValue="MNPDohwD2nHVfQsmXUxiLg==" spinCount="100000" sheet="1" objects="1" scenarios="1"/>
  <autoFilter ref="C81:L88" xr:uid="{00000000-0009-0000-0000-000003000000}"/>
  <mergeCells count="9">
    <mergeCell ref="E52:H52"/>
    <mergeCell ref="E72:H72"/>
    <mergeCell ref="E74:H74"/>
    <mergeCell ref="M2:Z2"/>
    <mergeCell ref="E7:H7"/>
    <mergeCell ref="E9:H9"/>
    <mergeCell ref="E18:H18"/>
    <mergeCell ref="E27:H27"/>
    <mergeCell ref="E50:H50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K219"/>
  <sheetViews>
    <sheetView showGridLines="0" topLeftCell="A43" zoomScale="110" zoomScaleNormal="110" workbookViewId="0"/>
  </sheetViews>
  <sheetFormatPr defaultRowHeight="11.25" x14ac:dyDescent="0.2"/>
  <cols>
    <col min="1" max="1" width="8.33203125" style="131" customWidth="1"/>
    <col min="2" max="2" width="1.6640625" style="131" customWidth="1"/>
    <col min="3" max="4" width="5" style="131" customWidth="1"/>
    <col min="5" max="5" width="11.6640625" style="131" customWidth="1"/>
    <col min="6" max="6" width="9.1640625" style="131" customWidth="1"/>
    <col min="7" max="7" width="5" style="131" customWidth="1"/>
    <col min="8" max="8" width="77.83203125" style="131" customWidth="1"/>
    <col min="9" max="10" width="20" style="131" customWidth="1"/>
    <col min="11" max="11" width="1.6640625" style="131" customWidth="1"/>
  </cols>
  <sheetData>
    <row r="1" spans="2:11" customFormat="1" ht="37.5" customHeight="1" x14ac:dyDescent="0.2"/>
    <row r="2" spans="2:11" customFormat="1" ht="7.5" customHeight="1" x14ac:dyDescent="0.2">
      <c r="B2" s="132"/>
      <c r="C2" s="133"/>
      <c r="D2" s="133"/>
      <c r="E2" s="133"/>
      <c r="F2" s="133"/>
      <c r="G2" s="133"/>
      <c r="H2" s="133"/>
      <c r="I2" s="133"/>
      <c r="J2" s="133"/>
      <c r="K2" s="134"/>
    </row>
    <row r="3" spans="2:11" s="11" customFormat="1" ht="45" customHeight="1" x14ac:dyDescent="0.2">
      <c r="B3" s="135"/>
      <c r="C3" s="280" t="s">
        <v>390</v>
      </c>
      <c r="D3" s="280"/>
      <c r="E3" s="280"/>
      <c r="F3" s="280"/>
      <c r="G3" s="280"/>
      <c r="H3" s="280"/>
      <c r="I3" s="280"/>
      <c r="J3" s="280"/>
      <c r="K3" s="136"/>
    </row>
    <row r="4" spans="2:11" customFormat="1" ht="25.5" customHeight="1" x14ac:dyDescent="0.3">
      <c r="B4" s="137"/>
      <c r="C4" s="279" t="s">
        <v>391</v>
      </c>
      <c r="D4" s="279"/>
      <c r="E4" s="279"/>
      <c r="F4" s="279"/>
      <c r="G4" s="279"/>
      <c r="H4" s="279"/>
      <c r="I4" s="279"/>
      <c r="J4" s="279"/>
      <c r="K4" s="138"/>
    </row>
    <row r="5" spans="2:11" customFormat="1" ht="5.25" customHeight="1" x14ac:dyDescent="0.2">
      <c r="B5" s="137"/>
      <c r="C5" s="139"/>
      <c r="D5" s="139"/>
      <c r="E5" s="139"/>
      <c r="F5" s="139"/>
      <c r="G5" s="139"/>
      <c r="H5" s="139"/>
      <c r="I5" s="139"/>
      <c r="J5" s="139"/>
      <c r="K5" s="138"/>
    </row>
    <row r="6" spans="2:11" customFormat="1" ht="15" customHeight="1" x14ac:dyDescent="0.2">
      <c r="B6" s="137"/>
      <c r="C6" s="278" t="s">
        <v>392</v>
      </c>
      <c r="D6" s="278"/>
      <c r="E6" s="278"/>
      <c r="F6" s="278"/>
      <c r="G6" s="278"/>
      <c r="H6" s="278"/>
      <c r="I6" s="278"/>
      <c r="J6" s="278"/>
      <c r="K6" s="138"/>
    </row>
    <row r="7" spans="2:11" customFormat="1" ht="15" customHeight="1" x14ac:dyDescent="0.2">
      <c r="B7" s="141"/>
      <c r="C7" s="278" t="s">
        <v>393</v>
      </c>
      <c r="D7" s="278"/>
      <c r="E7" s="278"/>
      <c r="F7" s="278"/>
      <c r="G7" s="278"/>
      <c r="H7" s="278"/>
      <c r="I7" s="278"/>
      <c r="J7" s="278"/>
      <c r="K7" s="138"/>
    </row>
    <row r="8" spans="2:11" customFormat="1" ht="12.75" customHeight="1" x14ac:dyDescent="0.2">
      <c r="B8" s="141"/>
      <c r="C8" s="140"/>
      <c r="D8" s="140"/>
      <c r="E8" s="140"/>
      <c r="F8" s="140"/>
      <c r="G8" s="140"/>
      <c r="H8" s="140"/>
      <c r="I8" s="140"/>
      <c r="J8" s="140"/>
      <c r="K8" s="138"/>
    </row>
    <row r="9" spans="2:11" customFormat="1" ht="15" customHeight="1" x14ac:dyDescent="0.2">
      <c r="B9" s="141"/>
      <c r="C9" s="278" t="s">
        <v>394</v>
      </c>
      <c r="D9" s="278"/>
      <c r="E9" s="278"/>
      <c r="F9" s="278"/>
      <c r="G9" s="278"/>
      <c r="H9" s="278"/>
      <c r="I9" s="278"/>
      <c r="J9" s="278"/>
      <c r="K9" s="138"/>
    </row>
    <row r="10" spans="2:11" customFormat="1" ht="15" customHeight="1" x14ac:dyDescent="0.2">
      <c r="B10" s="141"/>
      <c r="C10" s="140"/>
      <c r="D10" s="278" t="s">
        <v>395</v>
      </c>
      <c r="E10" s="278"/>
      <c r="F10" s="278"/>
      <c r="G10" s="278"/>
      <c r="H10" s="278"/>
      <c r="I10" s="278"/>
      <c r="J10" s="278"/>
      <c r="K10" s="138"/>
    </row>
    <row r="11" spans="2:11" customFormat="1" ht="15" customHeight="1" x14ac:dyDescent="0.2">
      <c r="B11" s="141"/>
      <c r="C11" s="142"/>
      <c r="D11" s="278" t="s">
        <v>396</v>
      </c>
      <c r="E11" s="278"/>
      <c r="F11" s="278"/>
      <c r="G11" s="278"/>
      <c r="H11" s="278"/>
      <c r="I11" s="278"/>
      <c r="J11" s="278"/>
      <c r="K11" s="138"/>
    </row>
    <row r="12" spans="2:11" customFormat="1" ht="15" customHeight="1" x14ac:dyDescent="0.2">
      <c r="B12" s="141"/>
      <c r="C12" s="142"/>
      <c r="D12" s="140"/>
      <c r="E12" s="140"/>
      <c r="F12" s="140"/>
      <c r="G12" s="140"/>
      <c r="H12" s="140"/>
      <c r="I12" s="140"/>
      <c r="J12" s="140"/>
      <c r="K12" s="138"/>
    </row>
    <row r="13" spans="2:11" customFormat="1" ht="15" customHeight="1" x14ac:dyDescent="0.2">
      <c r="B13" s="141"/>
      <c r="C13" s="142"/>
      <c r="D13" s="143" t="s">
        <v>397</v>
      </c>
      <c r="E13" s="140"/>
      <c r="F13" s="140"/>
      <c r="G13" s="140"/>
      <c r="H13" s="140"/>
      <c r="I13" s="140"/>
      <c r="J13" s="140"/>
      <c r="K13" s="138"/>
    </row>
    <row r="14" spans="2:11" customFormat="1" ht="12.75" customHeight="1" x14ac:dyDescent="0.2">
      <c r="B14" s="141"/>
      <c r="C14" s="142"/>
      <c r="D14" s="142"/>
      <c r="E14" s="142"/>
      <c r="F14" s="142"/>
      <c r="G14" s="142"/>
      <c r="H14" s="142"/>
      <c r="I14" s="142"/>
      <c r="J14" s="142"/>
      <c r="K14" s="138"/>
    </row>
    <row r="15" spans="2:11" customFormat="1" ht="15" customHeight="1" x14ac:dyDescent="0.2">
      <c r="B15" s="141"/>
      <c r="C15" s="142"/>
      <c r="D15" s="278" t="s">
        <v>398</v>
      </c>
      <c r="E15" s="278"/>
      <c r="F15" s="278"/>
      <c r="G15" s="278"/>
      <c r="H15" s="278"/>
      <c r="I15" s="278"/>
      <c r="J15" s="278"/>
      <c r="K15" s="138"/>
    </row>
    <row r="16" spans="2:11" customFormat="1" ht="15" customHeight="1" x14ac:dyDescent="0.2">
      <c r="B16" s="141"/>
      <c r="C16" s="142"/>
      <c r="D16" s="278" t="s">
        <v>399</v>
      </c>
      <c r="E16" s="278"/>
      <c r="F16" s="278"/>
      <c r="G16" s="278"/>
      <c r="H16" s="278"/>
      <c r="I16" s="278"/>
      <c r="J16" s="278"/>
      <c r="K16" s="138"/>
    </row>
    <row r="17" spans="2:11" customFormat="1" ht="15" customHeight="1" x14ac:dyDescent="0.2">
      <c r="B17" s="141"/>
      <c r="C17" s="142"/>
      <c r="D17" s="278" t="s">
        <v>400</v>
      </c>
      <c r="E17" s="278"/>
      <c r="F17" s="278"/>
      <c r="G17" s="278"/>
      <c r="H17" s="278"/>
      <c r="I17" s="278"/>
      <c r="J17" s="278"/>
      <c r="K17" s="138"/>
    </row>
    <row r="18" spans="2:11" customFormat="1" ht="15" customHeight="1" x14ac:dyDescent="0.2">
      <c r="B18" s="141"/>
      <c r="C18" s="142"/>
      <c r="D18" s="142"/>
      <c r="E18" s="144" t="s">
        <v>75</v>
      </c>
      <c r="F18" s="278" t="s">
        <v>401</v>
      </c>
      <c r="G18" s="278"/>
      <c r="H18" s="278"/>
      <c r="I18" s="278"/>
      <c r="J18" s="278"/>
      <c r="K18" s="138"/>
    </row>
    <row r="19" spans="2:11" customFormat="1" ht="15" customHeight="1" x14ac:dyDescent="0.2">
      <c r="B19" s="141"/>
      <c r="C19" s="142"/>
      <c r="D19" s="142"/>
      <c r="E19" s="144" t="s">
        <v>402</v>
      </c>
      <c r="F19" s="278" t="s">
        <v>403</v>
      </c>
      <c r="G19" s="278"/>
      <c r="H19" s="278"/>
      <c r="I19" s="278"/>
      <c r="J19" s="278"/>
      <c r="K19" s="138"/>
    </row>
    <row r="20" spans="2:11" customFormat="1" ht="15" customHeight="1" x14ac:dyDescent="0.2">
      <c r="B20" s="141"/>
      <c r="C20" s="142"/>
      <c r="D20" s="142"/>
      <c r="E20" s="144" t="s">
        <v>404</v>
      </c>
      <c r="F20" s="278" t="s">
        <v>405</v>
      </c>
      <c r="G20" s="278"/>
      <c r="H20" s="278"/>
      <c r="I20" s="278"/>
      <c r="J20" s="278"/>
      <c r="K20" s="138"/>
    </row>
    <row r="21" spans="2:11" customFormat="1" ht="15" customHeight="1" x14ac:dyDescent="0.2">
      <c r="B21" s="141"/>
      <c r="C21" s="142"/>
      <c r="D21" s="142"/>
      <c r="E21" s="144" t="s">
        <v>406</v>
      </c>
      <c r="F21" s="278" t="s">
        <v>407</v>
      </c>
      <c r="G21" s="278"/>
      <c r="H21" s="278"/>
      <c r="I21" s="278"/>
      <c r="J21" s="278"/>
      <c r="K21" s="138"/>
    </row>
    <row r="22" spans="2:11" customFormat="1" ht="15" customHeight="1" x14ac:dyDescent="0.2">
      <c r="B22" s="141"/>
      <c r="C22" s="142"/>
      <c r="D22" s="142"/>
      <c r="E22" s="144" t="s">
        <v>114</v>
      </c>
      <c r="F22" s="278" t="s">
        <v>115</v>
      </c>
      <c r="G22" s="278"/>
      <c r="H22" s="278"/>
      <c r="I22" s="278"/>
      <c r="J22" s="278"/>
      <c r="K22" s="138"/>
    </row>
    <row r="23" spans="2:11" customFormat="1" ht="15" customHeight="1" x14ac:dyDescent="0.2">
      <c r="B23" s="141"/>
      <c r="C23" s="142"/>
      <c r="D23" s="142"/>
      <c r="E23" s="144" t="s">
        <v>408</v>
      </c>
      <c r="F23" s="278" t="s">
        <v>409</v>
      </c>
      <c r="G23" s="278"/>
      <c r="H23" s="278"/>
      <c r="I23" s="278"/>
      <c r="J23" s="278"/>
      <c r="K23" s="138"/>
    </row>
    <row r="24" spans="2:11" customFormat="1" ht="12.75" customHeight="1" x14ac:dyDescent="0.2">
      <c r="B24" s="141"/>
      <c r="C24" s="142"/>
      <c r="D24" s="142"/>
      <c r="E24" s="142"/>
      <c r="F24" s="142"/>
      <c r="G24" s="142"/>
      <c r="H24" s="142"/>
      <c r="I24" s="142"/>
      <c r="J24" s="142"/>
      <c r="K24" s="138"/>
    </row>
    <row r="25" spans="2:11" customFormat="1" ht="15" customHeight="1" x14ac:dyDescent="0.2">
      <c r="B25" s="141"/>
      <c r="C25" s="278" t="s">
        <v>410</v>
      </c>
      <c r="D25" s="278"/>
      <c r="E25" s="278"/>
      <c r="F25" s="278"/>
      <c r="G25" s="278"/>
      <c r="H25" s="278"/>
      <c r="I25" s="278"/>
      <c r="J25" s="278"/>
      <c r="K25" s="138"/>
    </row>
    <row r="26" spans="2:11" customFormat="1" ht="15" customHeight="1" x14ac:dyDescent="0.2">
      <c r="B26" s="141"/>
      <c r="C26" s="278" t="s">
        <v>411</v>
      </c>
      <c r="D26" s="278"/>
      <c r="E26" s="278"/>
      <c r="F26" s="278"/>
      <c r="G26" s="278"/>
      <c r="H26" s="278"/>
      <c r="I26" s="278"/>
      <c r="J26" s="278"/>
      <c r="K26" s="138"/>
    </row>
    <row r="27" spans="2:11" customFormat="1" ht="15" customHeight="1" x14ac:dyDescent="0.2">
      <c r="B27" s="141"/>
      <c r="C27" s="140"/>
      <c r="D27" s="278" t="s">
        <v>412</v>
      </c>
      <c r="E27" s="278"/>
      <c r="F27" s="278"/>
      <c r="G27" s="278"/>
      <c r="H27" s="278"/>
      <c r="I27" s="278"/>
      <c r="J27" s="278"/>
      <c r="K27" s="138"/>
    </row>
    <row r="28" spans="2:11" customFormat="1" ht="15" customHeight="1" x14ac:dyDescent="0.2">
      <c r="B28" s="141"/>
      <c r="C28" s="142"/>
      <c r="D28" s="278" t="s">
        <v>413</v>
      </c>
      <c r="E28" s="278"/>
      <c r="F28" s="278"/>
      <c r="G28" s="278"/>
      <c r="H28" s="278"/>
      <c r="I28" s="278"/>
      <c r="J28" s="278"/>
      <c r="K28" s="138"/>
    </row>
    <row r="29" spans="2:11" customFormat="1" ht="12.75" customHeight="1" x14ac:dyDescent="0.2">
      <c r="B29" s="141"/>
      <c r="C29" s="142"/>
      <c r="D29" s="142"/>
      <c r="E29" s="142"/>
      <c r="F29" s="142"/>
      <c r="G29" s="142"/>
      <c r="H29" s="142"/>
      <c r="I29" s="142"/>
      <c r="J29" s="142"/>
      <c r="K29" s="138"/>
    </row>
    <row r="30" spans="2:11" customFormat="1" ht="15" customHeight="1" x14ac:dyDescent="0.2">
      <c r="B30" s="141"/>
      <c r="C30" s="142"/>
      <c r="D30" s="278" t="s">
        <v>414</v>
      </c>
      <c r="E30" s="278"/>
      <c r="F30" s="278"/>
      <c r="G30" s="278"/>
      <c r="H30" s="278"/>
      <c r="I30" s="278"/>
      <c r="J30" s="278"/>
      <c r="K30" s="138"/>
    </row>
    <row r="31" spans="2:11" customFormat="1" ht="15" customHeight="1" x14ac:dyDescent="0.2">
      <c r="B31" s="141"/>
      <c r="C31" s="142"/>
      <c r="D31" s="278" t="s">
        <v>415</v>
      </c>
      <c r="E31" s="278"/>
      <c r="F31" s="278"/>
      <c r="G31" s="278"/>
      <c r="H31" s="278"/>
      <c r="I31" s="278"/>
      <c r="J31" s="278"/>
      <c r="K31" s="138"/>
    </row>
    <row r="32" spans="2:11" customFormat="1" ht="12.75" customHeight="1" x14ac:dyDescent="0.2">
      <c r="B32" s="141"/>
      <c r="C32" s="142"/>
      <c r="D32" s="142"/>
      <c r="E32" s="142"/>
      <c r="F32" s="142"/>
      <c r="G32" s="142"/>
      <c r="H32" s="142"/>
      <c r="I32" s="142"/>
      <c r="J32" s="142"/>
      <c r="K32" s="138"/>
    </row>
    <row r="33" spans="2:11" customFormat="1" ht="15" customHeight="1" x14ac:dyDescent="0.2">
      <c r="B33" s="141"/>
      <c r="C33" s="142"/>
      <c r="D33" s="278" t="s">
        <v>416</v>
      </c>
      <c r="E33" s="278"/>
      <c r="F33" s="278"/>
      <c r="G33" s="278"/>
      <c r="H33" s="278"/>
      <c r="I33" s="278"/>
      <c r="J33" s="278"/>
      <c r="K33" s="138"/>
    </row>
    <row r="34" spans="2:11" customFormat="1" ht="15" customHeight="1" x14ac:dyDescent="0.2">
      <c r="B34" s="141"/>
      <c r="C34" s="142"/>
      <c r="D34" s="278" t="s">
        <v>417</v>
      </c>
      <c r="E34" s="278"/>
      <c r="F34" s="278"/>
      <c r="G34" s="278"/>
      <c r="H34" s="278"/>
      <c r="I34" s="278"/>
      <c r="J34" s="278"/>
      <c r="K34" s="138"/>
    </row>
    <row r="35" spans="2:11" customFormat="1" ht="15" customHeight="1" x14ac:dyDescent="0.2">
      <c r="B35" s="141"/>
      <c r="C35" s="142"/>
      <c r="D35" s="278" t="s">
        <v>418</v>
      </c>
      <c r="E35" s="278"/>
      <c r="F35" s="278"/>
      <c r="G35" s="278"/>
      <c r="H35" s="278"/>
      <c r="I35" s="278"/>
      <c r="J35" s="278"/>
      <c r="K35" s="138"/>
    </row>
    <row r="36" spans="2:11" customFormat="1" ht="15" customHeight="1" x14ac:dyDescent="0.2">
      <c r="B36" s="141"/>
      <c r="C36" s="142"/>
      <c r="D36" s="140"/>
      <c r="E36" s="143" t="s">
        <v>98</v>
      </c>
      <c r="F36" s="140"/>
      <c r="G36" s="278" t="s">
        <v>419</v>
      </c>
      <c r="H36" s="278"/>
      <c r="I36" s="278"/>
      <c r="J36" s="278"/>
      <c r="K36" s="138"/>
    </row>
    <row r="37" spans="2:11" customFormat="1" ht="30.75" customHeight="1" x14ac:dyDescent="0.2">
      <c r="B37" s="141"/>
      <c r="C37" s="142"/>
      <c r="D37" s="140"/>
      <c r="E37" s="143" t="s">
        <v>420</v>
      </c>
      <c r="F37" s="140"/>
      <c r="G37" s="278" t="s">
        <v>421</v>
      </c>
      <c r="H37" s="278"/>
      <c r="I37" s="278"/>
      <c r="J37" s="278"/>
      <c r="K37" s="138"/>
    </row>
    <row r="38" spans="2:11" customFormat="1" ht="15" customHeight="1" x14ac:dyDescent="0.2">
      <c r="B38" s="141"/>
      <c r="C38" s="142"/>
      <c r="D38" s="140"/>
      <c r="E38" s="143" t="s">
        <v>47</v>
      </c>
      <c r="F38" s="140"/>
      <c r="G38" s="278" t="s">
        <v>422</v>
      </c>
      <c r="H38" s="278"/>
      <c r="I38" s="278"/>
      <c r="J38" s="278"/>
      <c r="K38" s="138"/>
    </row>
    <row r="39" spans="2:11" customFormat="1" ht="15" customHeight="1" x14ac:dyDescent="0.2">
      <c r="B39" s="141"/>
      <c r="C39" s="142"/>
      <c r="D39" s="140"/>
      <c r="E39" s="143" t="s">
        <v>48</v>
      </c>
      <c r="F39" s="140"/>
      <c r="G39" s="278" t="s">
        <v>423</v>
      </c>
      <c r="H39" s="278"/>
      <c r="I39" s="278"/>
      <c r="J39" s="278"/>
      <c r="K39" s="138"/>
    </row>
    <row r="40" spans="2:11" customFormat="1" ht="15" customHeight="1" x14ac:dyDescent="0.2">
      <c r="B40" s="141"/>
      <c r="C40" s="142"/>
      <c r="D40" s="140"/>
      <c r="E40" s="143" t="s">
        <v>99</v>
      </c>
      <c r="F40" s="140"/>
      <c r="G40" s="278" t="s">
        <v>424</v>
      </c>
      <c r="H40" s="278"/>
      <c r="I40" s="278"/>
      <c r="J40" s="278"/>
      <c r="K40" s="138"/>
    </row>
    <row r="41" spans="2:11" customFormat="1" ht="15" customHeight="1" x14ac:dyDescent="0.2">
      <c r="B41" s="141"/>
      <c r="C41" s="142"/>
      <c r="D41" s="140"/>
      <c r="E41" s="143" t="s">
        <v>100</v>
      </c>
      <c r="F41" s="140"/>
      <c r="G41" s="278" t="s">
        <v>425</v>
      </c>
      <c r="H41" s="278"/>
      <c r="I41" s="278"/>
      <c r="J41" s="278"/>
      <c r="K41" s="138"/>
    </row>
    <row r="42" spans="2:11" customFormat="1" ht="15" customHeight="1" x14ac:dyDescent="0.2">
      <c r="B42" s="141"/>
      <c r="C42" s="142"/>
      <c r="D42" s="140"/>
      <c r="E42" s="143" t="s">
        <v>426</v>
      </c>
      <c r="F42" s="140"/>
      <c r="G42" s="278" t="s">
        <v>427</v>
      </c>
      <c r="H42" s="278"/>
      <c r="I42" s="278"/>
      <c r="J42" s="278"/>
      <c r="K42" s="138"/>
    </row>
    <row r="43" spans="2:11" customFormat="1" ht="15" customHeight="1" x14ac:dyDescent="0.2">
      <c r="B43" s="141"/>
      <c r="C43" s="142"/>
      <c r="D43" s="140"/>
      <c r="E43" s="143"/>
      <c r="F43" s="140"/>
      <c r="G43" s="278" t="s">
        <v>428</v>
      </c>
      <c r="H43" s="278"/>
      <c r="I43" s="278"/>
      <c r="J43" s="278"/>
      <c r="K43" s="138"/>
    </row>
    <row r="44" spans="2:11" customFormat="1" ht="15" customHeight="1" x14ac:dyDescent="0.2">
      <c r="B44" s="141"/>
      <c r="C44" s="142"/>
      <c r="D44" s="140"/>
      <c r="E44" s="143" t="s">
        <v>429</v>
      </c>
      <c r="F44" s="140"/>
      <c r="G44" s="278" t="s">
        <v>430</v>
      </c>
      <c r="H44" s="278"/>
      <c r="I44" s="278"/>
      <c r="J44" s="278"/>
      <c r="K44" s="138"/>
    </row>
    <row r="45" spans="2:11" customFormat="1" ht="15" customHeight="1" x14ac:dyDescent="0.2">
      <c r="B45" s="141"/>
      <c r="C45" s="142"/>
      <c r="D45" s="140"/>
      <c r="E45" s="143" t="s">
        <v>103</v>
      </c>
      <c r="F45" s="140"/>
      <c r="G45" s="278" t="s">
        <v>431</v>
      </c>
      <c r="H45" s="278"/>
      <c r="I45" s="278"/>
      <c r="J45" s="278"/>
      <c r="K45" s="138"/>
    </row>
    <row r="46" spans="2:11" customFormat="1" ht="12.75" customHeight="1" x14ac:dyDescent="0.2">
      <c r="B46" s="141"/>
      <c r="C46" s="142"/>
      <c r="D46" s="140"/>
      <c r="E46" s="140"/>
      <c r="F46" s="140"/>
      <c r="G46" s="140"/>
      <c r="H46" s="140"/>
      <c r="I46" s="140"/>
      <c r="J46" s="140"/>
      <c r="K46" s="138"/>
    </row>
    <row r="47" spans="2:11" customFormat="1" ht="15" customHeight="1" x14ac:dyDescent="0.2">
      <c r="B47" s="141"/>
      <c r="C47" s="142"/>
      <c r="D47" s="278" t="s">
        <v>432</v>
      </c>
      <c r="E47" s="278"/>
      <c r="F47" s="278"/>
      <c r="G47" s="278"/>
      <c r="H47" s="278"/>
      <c r="I47" s="278"/>
      <c r="J47" s="278"/>
      <c r="K47" s="138"/>
    </row>
    <row r="48" spans="2:11" customFormat="1" ht="15" customHeight="1" x14ac:dyDescent="0.2">
      <c r="B48" s="141"/>
      <c r="C48" s="142"/>
      <c r="D48" s="142"/>
      <c r="E48" s="278" t="s">
        <v>433</v>
      </c>
      <c r="F48" s="278"/>
      <c r="G48" s="278"/>
      <c r="H48" s="278"/>
      <c r="I48" s="278"/>
      <c r="J48" s="278"/>
      <c r="K48" s="138"/>
    </row>
    <row r="49" spans="2:11" customFormat="1" ht="15" customHeight="1" x14ac:dyDescent="0.2">
      <c r="B49" s="141"/>
      <c r="C49" s="142"/>
      <c r="D49" s="142"/>
      <c r="E49" s="278" t="s">
        <v>434</v>
      </c>
      <c r="F49" s="278"/>
      <c r="G49" s="278"/>
      <c r="H49" s="278"/>
      <c r="I49" s="278"/>
      <c r="J49" s="278"/>
      <c r="K49" s="138"/>
    </row>
    <row r="50" spans="2:11" customFormat="1" ht="15" customHeight="1" x14ac:dyDescent="0.2">
      <c r="B50" s="141"/>
      <c r="C50" s="142"/>
      <c r="D50" s="142"/>
      <c r="E50" s="278" t="s">
        <v>435</v>
      </c>
      <c r="F50" s="278"/>
      <c r="G50" s="278"/>
      <c r="H50" s="278"/>
      <c r="I50" s="278"/>
      <c r="J50" s="278"/>
      <c r="K50" s="138"/>
    </row>
    <row r="51" spans="2:11" customFormat="1" ht="15" customHeight="1" x14ac:dyDescent="0.2">
      <c r="B51" s="141"/>
      <c r="C51" s="142"/>
      <c r="D51" s="278" t="s">
        <v>436</v>
      </c>
      <c r="E51" s="278"/>
      <c r="F51" s="278"/>
      <c r="G51" s="278"/>
      <c r="H51" s="278"/>
      <c r="I51" s="278"/>
      <c r="J51" s="278"/>
      <c r="K51" s="138"/>
    </row>
    <row r="52" spans="2:11" customFormat="1" ht="25.5" customHeight="1" x14ac:dyDescent="0.3">
      <c r="B52" s="137"/>
      <c r="C52" s="279" t="s">
        <v>437</v>
      </c>
      <c r="D52" s="279"/>
      <c r="E52" s="279"/>
      <c r="F52" s="279"/>
      <c r="G52" s="279"/>
      <c r="H52" s="279"/>
      <c r="I52" s="279"/>
      <c r="J52" s="279"/>
      <c r="K52" s="138"/>
    </row>
    <row r="53" spans="2:11" customFormat="1" ht="5.25" customHeight="1" x14ac:dyDescent="0.2">
      <c r="B53" s="137"/>
      <c r="C53" s="139"/>
      <c r="D53" s="139"/>
      <c r="E53" s="139"/>
      <c r="F53" s="139"/>
      <c r="G53" s="139"/>
      <c r="H53" s="139"/>
      <c r="I53" s="139"/>
      <c r="J53" s="139"/>
      <c r="K53" s="138"/>
    </row>
    <row r="54" spans="2:11" customFormat="1" ht="15" customHeight="1" x14ac:dyDescent="0.2">
      <c r="B54" s="137"/>
      <c r="C54" s="278" t="s">
        <v>438</v>
      </c>
      <c r="D54" s="278"/>
      <c r="E54" s="278"/>
      <c r="F54" s="278"/>
      <c r="G54" s="278"/>
      <c r="H54" s="278"/>
      <c r="I54" s="278"/>
      <c r="J54" s="278"/>
      <c r="K54" s="138"/>
    </row>
    <row r="55" spans="2:11" customFormat="1" ht="15" customHeight="1" x14ac:dyDescent="0.2">
      <c r="B55" s="137"/>
      <c r="C55" s="278" t="s">
        <v>439</v>
      </c>
      <c r="D55" s="278"/>
      <c r="E55" s="278"/>
      <c r="F55" s="278"/>
      <c r="G55" s="278"/>
      <c r="H55" s="278"/>
      <c r="I55" s="278"/>
      <c r="J55" s="278"/>
      <c r="K55" s="138"/>
    </row>
    <row r="56" spans="2:11" customFormat="1" ht="12.75" customHeight="1" x14ac:dyDescent="0.2">
      <c r="B56" s="137"/>
      <c r="C56" s="140"/>
      <c r="D56" s="140"/>
      <c r="E56" s="140"/>
      <c r="F56" s="140"/>
      <c r="G56" s="140"/>
      <c r="H56" s="140"/>
      <c r="I56" s="140"/>
      <c r="J56" s="140"/>
      <c r="K56" s="138"/>
    </row>
    <row r="57" spans="2:11" customFormat="1" ht="15" customHeight="1" x14ac:dyDescent="0.2">
      <c r="B57" s="137"/>
      <c r="C57" s="278" t="s">
        <v>440</v>
      </c>
      <c r="D57" s="278"/>
      <c r="E57" s="278"/>
      <c r="F57" s="278"/>
      <c r="G57" s="278"/>
      <c r="H57" s="278"/>
      <c r="I57" s="278"/>
      <c r="J57" s="278"/>
      <c r="K57" s="138"/>
    </row>
    <row r="58" spans="2:11" customFormat="1" ht="15" customHeight="1" x14ac:dyDescent="0.2">
      <c r="B58" s="137"/>
      <c r="C58" s="142"/>
      <c r="D58" s="278" t="s">
        <v>441</v>
      </c>
      <c r="E58" s="278"/>
      <c r="F58" s="278"/>
      <c r="G58" s="278"/>
      <c r="H58" s="278"/>
      <c r="I58" s="278"/>
      <c r="J58" s="278"/>
      <c r="K58" s="138"/>
    </row>
    <row r="59" spans="2:11" customFormat="1" ht="15" customHeight="1" x14ac:dyDescent="0.2">
      <c r="B59" s="137"/>
      <c r="C59" s="142"/>
      <c r="D59" s="278" t="s">
        <v>442</v>
      </c>
      <c r="E59" s="278"/>
      <c r="F59" s="278"/>
      <c r="G59" s="278"/>
      <c r="H59" s="278"/>
      <c r="I59" s="278"/>
      <c r="J59" s="278"/>
      <c r="K59" s="138"/>
    </row>
    <row r="60" spans="2:11" customFormat="1" ht="15" customHeight="1" x14ac:dyDescent="0.2">
      <c r="B60" s="137"/>
      <c r="C60" s="142"/>
      <c r="D60" s="278" t="s">
        <v>443</v>
      </c>
      <c r="E60" s="278"/>
      <c r="F60" s="278"/>
      <c r="G60" s="278"/>
      <c r="H60" s="278"/>
      <c r="I60" s="278"/>
      <c r="J60" s="278"/>
      <c r="K60" s="138"/>
    </row>
    <row r="61" spans="2:11" customFormat="1" ht="15" customHeight="1" x14ac:dyDescent="0.2">
      <c r="B61" s="137"/>
      <c r="C61" s="142"/>
      <c r="D61" s="278" t="s">
        <v>444</v>
      </c>
      <c r="E61" s="278"/>
      <c r="F61" s="278"/>
      <c r="G61" s="278"/>
      <c r="H61" s="278"/>
      <c r="I61" s="278"/>
      <c r="J61" s="278"/>
      <c r="K61" s="138"/>
    </row>
    <row r="62" spans="2:11" customFormat="1" ht="15" customHeight="1" x14ac:dyDescent="0.2">
      <c r="B62" s="137"/>
      <c r="C62" s="142"/>
      <c r="D62" s="281" t="s">
        <v>445</v>
      </c>
      <c r="E62" s="281"/>
      <c r="F62" s="281"/>
      <c r="G62" s="281"/>
      <c r="H62" s="281"/>
      <c r="I62" s="281"/>
      <c r="J62" s="281"/>
      <c r="K62" s="138"/>
    </row>
    <row r="63" spans="2:11" customFormat="1" ht="15" customHeight="1" x14ac:dyDescent="0.2">
      <c r="B63" s="137"/>
      <c r="C63" s="142"/>
      <c r="D63" s="278" t="s">
        <v>446</v>
      </c>
      <c r="E63" s="278"/>
      <c r="F63" s="278"/>
      <c r="G63" s="278"/>
      <c r="H63" s="278"/>
      <c r="I63" s="278"/>
      <c r="J63" s="278"/>
      <c r="K63" s="138"/>
    </row>
    <row r="64" spans="2:11" customFormat="1" ht="12.75" customHeight="1" x14ac:dyDescent="0.2">
      <c r="B64" s="137"/>
      <c r="C64" s="142"/>
      <c r="D64" s="142"/>
      <c r="E64" s="145"/>
      <c r="F64" s="142"/>
      <c r="G64" s="142"/>
      <c r="H64" s="142"/>
      <c r="I64" s="142"/>
      <c r="J64" s="142"/>
      <c r="K64" s="138"/>
    </row>
    <row r="65" spans="2:11" customFormat="1" ht="15" customHeight="1" x14ac:dyDescent="0.2">
      <c r="B65" s="137"/>
      <c r="C65" s="142"/>
      <c r="D65" s="278" t="s">
        <v>447</v>
      </c>
      <c r="E65" s="278"/>
      <c r="F65" s="278"/>
      <c r="G65" s="278"/>
      <c r="H65" s="278"/>
      <c r="I65" s="278"/>
      <c r="J65" s="278"/>
      <c r="K65" s="138"/>
    </row>
    <row r="66" spans="2:11" customFormat="1" ht="15" customHeight="1" x14ac:dyDescent="0.2">
      <c r="B66" s="137"/>
      <c r="C66" s="142"/>
      <c r="D66" s="281" t="s">
        <v>448</v>
      </c>
      <c r="E66" s="281"/>
      <c r="F66" s="281"/>
      <c r="G66" s="281"/>
      <c r="H66" s="281"/>
      <c r="I66" s="281"/>
      <c r="J66" s="281"/>
      <c r="K66" s="138"/>
    </row>
    <row r="67" spans="2:11" customFormat="1" ht="15" customHeight="1" x14ac:dyDescent="0.2">
      <c r="B67" s="137"/>
      <c r="C67" s="142"/>
      <c r="D67" s="278" t="s">
        <v>449</v>
      </c>
      <c r="E67" s="278"/>
      <c r="F67" s="278"/>
      <c r="G67" s="278"/>
      <c r="H67" s="278"/>
      <c r="I67" s="278"/>
      <c r="J67" s="278"/>
      <c r="K67" s="138"/>
    </row>
    <row r="68" spans="2:11" customFormat="1" ht="15" customHeight="1" x14ac:dyDescent="0.2">
      <c r="B68" s="137"/>
      <c r="C68" s="142"/>
      <c r="D68" s="278" t="s">
        <v>450</v>
      </c>
      <c r="E68" s="278"/>
      <c r="F68" s="278"/>
      <c r="G68" s="278"/>
      <c r="H68" s="278"/>
      <c r="I68" s="278"/>
      <c r="J68" s="278"/>
      <c r="K68" s="138"/>
    </row>
    <row r="69" spans="2:11" customFormat="1" ht="15" customHeight="1" x14ac:dyDescent="0.2">
      <c r="B69" s="137"/>
      <c r="C69" s="142"/>
      <c r="D69" s="278" t="s">
        <v>451</v>
      </c>
      <c r="E69" s="278"/>
      <c r="F69" s="278"/>
      <c r="G69" s="278"/>
      <c r="H69" s="278"/>
      <c r="I69" s="278"/>
      <c r="J69" s="278"/>
      <c r="K69" s="138"/>
    </row>
    <row r="70" spans="2:11" customFormat="1" ht="15" customHeight="1" x14ac:dyDescent="0.2">
      <c r="B70" s="137"/>
      <c r="C70" s="142"/>
      <c r="D70" s="278" t="s">
        <v>452</v>
      </c>
      <c r="E70" s="278"/>
      <c r="F70" s="278"/>
      <c r="G70" s="278"/>
      <c r="H70" s="278"/>
      <c r="I70" s="278"/>
      <c r="J70" s="278"/>
      <c r="K70" s="138"/>
    </row>
    <row r="71" spans="2:11" customFormat="1" ht="12.75" customHeight="1" x14ac:dyDescent="0.2">
      <c r="B71" s="146"/>
      <c r="C71" s="147"/>
      <c r="D71" s="147"/>
      <c r="E71" s="147"/>
      <c r="F71" s="147"/>
      <c r="G71" s="147"/>
      <c r="H71" s="147"/>
      <c r="I71" s="147"/>
      <c r="J71" s="147"/>
      <c r="K71" s="148"/>
    </row>
    <row r="72" spans="2:11" customFormat="1" ht="18.75" customHeight="1" x14ac:dyDescent="0.2">
      <c r="B72" s="149"/>
      <c r="C72" s="149"/>
      <c r="D72" s="149"/>
      <c r="E72" s="149"/>
      <c r="F72" s="149"/>
      <c r="G72" s="149"/>
      <c r="H72" s="149"/>
      <c r="I72" s="149"/>
      <c r="J72" s="149"/>
      <c r="K72" s="150"/>
    </row>
    <row r="73" spans="2:11" customFormat="1" ht="18.75" customHeight="1" x14ac:dyDescent="0.2">
      <c r="B73" s="150"/>
      <c r="C73" s="150"/>
      <c r="D73" s="150"/>
      <c r="E73" s="150"/>
      <c r="F73" s="150"/>
      <c r="G73" s="150"/>
      <c r="H73" s="150"/>
      <c r="I73" s="150"/>
      <c r="J73" s="150"/>
      <c r="K73" s="150"/>
    </row>
    <row r="74" spans="2:11" customFormat="1" ht="7.5" customHeight="1" x14ac:dyDescent="0.2">
      <c r="B74" s="151"/>
      <c r="C74" s="152"/>
      <c r="D74" s="152"/>
      <c r="E74" s="152"/>
      <c r="F74" s="152"/>
      <c r="G74" s="152"/>
      <c r="H74" s="152"/>
      <c r="I74" s="152"/>
      <c r="J74" s="152"/>
      <c r="K74" s="153"/>
    </row>
    <row r="75" spans="2:11" customFormat="1" ht="45" customHeight="1" x14ac:dyDescent="0.2">
      <c r="B75" s="154"/>
      <c r="C75" s="282" t="s">
        <v>453</v>
      </c>
      <c r="D75" s="282"/>
      <c r="E75" s="282"/>
      <c r="F75" s="282"/>
      <c r="G75" s="282"/>
      <c r="H75" s="282"/>
      <c r="I75" s="282"/>
      <c r="J75" s="282"/>
      <c r="K75" s="155"/>
    </row>
    <row r="76" spans="2:11" customFormat="1" ht="17.25" customHeight="1" x14ac:dyDescent="0.2">
      <c r="B76" s="154"/>
      <c r="C76" s="156" t="s">
        <v>454</v>
      </c>
      <c r="D76" s="156"/>
      <c r="E76" s="156"/>
      <c r="F76" s="156" t="s">
        <v>455</v>
      </c>
      <c r="G76" s="157"/>
      <c r="H76" s="156" t="s">
        <v>48</v>
      </c>
      <c r="I76" s="156" t="s">
        <v>51</v>
      </c>
      <c r="J76" s="156" t="s">
        <v>456</v>
      </c>
      <c r="K76" s="155"/>
    </row>
    <row r="77" spans="2:11" customFormat="1" ht="17.25" customHeight="1" x14ac:dyDescent="0.2">
      <c r="B77" s="154"/>
      <c r="C77" s="158" t="s">
        <v>457</v>
      </c>
      <c r="D77" s="158"/>
      <c r="E77" s="158"/>
      <c r="F77" s="159" t="s">
        <v>458</v>
      </c>
      <c r="G77" s="160"/>
      <c r="H77" s="158"/>
      <c r="I77" s="158"/>
      <c r="J77" s="158" t="s">
        <v>459</v>
      </c>
      <c r="K77" s="155"/>
    </row>
    <row r="78" spans="2:11" customFormat="1" ht="5.25" customHeight="1" x14ac:dyDescent="0.2">
      <c r="B78" s="154"/>
      <c r="C78" s="161"/>
      <c r="D78" s="161"/>
      <c r="E78" s="161"/>
      <c r="F78" s="161"/>
      <c r="G78" s="162"/>
      <c r="H78" s="161"/>
      <c r="I78" s="161"/>
      <c r="J78" s="161"/>
      <c r="K78" s="155"/>
    </row>
    <row r="79" spans="2:11" customFormat="1" ht="15" customHeight="1" x14ac:dyDescent="0.2">
      <c r="B79" s="154"/>
      <c r="C79" s="143" t="s">
        <v>47</v>
      </c>
      <c r="D79" s="163"/>
      <c r="E79" s="163"/>
      <c r="F79" s="164" t="s">
        <v>460</v>
      </c>
      <c r="G79" s="165"/>
      <c r="H79" s="143" t="s">
        <v>461</v>
      </c>
      <c r="I79" s="143" t="s">
        <v>462</v>
      </c>
      <c r="J79" s="143">
        <v>20</v>
      </c>
      <c r="K79" s="155"/>
    </row>
    <row r="80" spans="2:11" customFormat="1" ht="15" customHeight="1" x14ac:dyDescent="0.2">
      <c r="B80" s="154"/>
      <c r="C80" s="143" t="s">
        <v>463</v>
      </c>
      <c r="D80" s="143"/>
      <c r="E80" s="143"/>
      <c r="F80" s="164" t="s">
        <v>460</v>
      </c>
      <c r="G80" s="165"/>
      <c r="H80" s="143" t="s">
        <v>464</v>
      </c>
      <c r="I80" s="143" t="s">
        <v>462</v>
      </c>
      <c r="J80" s="143">
        <v>120</v>
      </c>
      <c r="K80" s="155"/>
    </row>
    <row r="81" spans="2:11" customFormat="1" ht="15" customHeight="1" x14ac:dyDescent="0.2">
      <c r="B81" s="166"/>
      <c r="C81" s="143" t="s">
        <v>465</v>
      </c>
      <c r="D81" s="143"/>
      <c r="E81" s="143"/>
      <c r="F81" s="164" t="s">
        <v>466</v>
      </c>
      <c r="G81" s="165"/>
      <c r="H81" s="143" t="s">
        <v>467</v>
      </c>
      <c r="I81" s="143" t="s">
        <v>462</v>
      </c>
      <c r="J81" s="143">
        <v>50</v>
      </c>
      <c r="K81" s="155"/>
    </row>
    <row r="82" spans="2:11" customFormat="1" ht="15" customHeight="1" x14ac:dyDescent="0.2">
      <c r="B82" s="166"/>
      <c r="C82" s="143" t="s">
        <v>468</v>
      </c>
      <c r="D82" s="143"/>
      <c r="E82" s="143"/>
      <c r="F82" s="164" t="s">
        <v>460</v>
      </c>
      <c r="G82" s="165"/>
      <c r="H82" s="143" t="s">
        <v>469</v>
      </c>
      <c r="I82" s="143" t="s">
        <v>470</v>
      </c>
      <c r="J82" s="143"/>
      <c r="K82" s="155"/>
    </row>
    <row r="83" spans="2:11" customFormat="1" ht="15" customHeight="1" x14ac:dyDescent="0.2">
      <c r="B83" s="166"/>
      <c r="C83" s="143" t="s">
        <v>471</v>
      </c>
      <c r="D83" s="143"/>
      <c r="E83" s="143"/>
      <c r="F83" s="164" t="s">
        <v>466</v>
      </c>
      <c r="G83" s="143"/>
      <c r="H83" s="143" t="s">
        <v>472</v>
      </c>
      <c r="I83" s="143" t="s">
        <v>462</v>
      </c>
      <c r="J83" s="143">
        <v>15</v>
      </c>
      <c r="K83" s="155"/>
    </row>
    <row r="84" spans="2:11" customFormat="1" ht="15" customHeight="1" x14ac:dyDescent="0.2">
      <c r="B84" s="166"/>
      <c r="C84" s="143" t="s">
        <v>473</v>
      </c>
      <c r="D84" s="143"/>
      <c r="E84" s="143"/>
      <c r="F84" s="164" t="s">
        <v>466</v>
      </c>
      <c r="G84" s="143"/>
      <c r="H84" s="143" t="s">
        <v>474</v>
      </c>
      <c r="I84" s="143" t="s">
        <v>462</v>
      </c>
      <c r="J84" s="143">
        <v>15</v>
      </c>
      <c r="K84" s="155"/>
    </row>
    <row r="85" spans="2:11" customFormat="1" ht="15" customHeight="1" x14ac:dyDescent="0.2">
      <c r="B85" s="166"/>
      <c r="C85" s="143" t="s">
        <v>475</v>
      </c>
      <c r="D85" s="143"/>
      <c r="E85" s="143"/>
      <c r="F85" s="164" t="s">
        <v>466</v>
      </c>
      <c r="G85" s="143"/>
      <c r="H85" s="143" t="s">
        <v>476</v>
      </c>
      <c r="I85" s="143" t="s">
        <v>462</v>
      </c>
      <c r="J85" s="143">
        <v>20</v>
      </c>
      <c r="K85" s="155"/>
    </row>
    <row r="86" spans="2:11" customFormat="1" ht="15" customHeight="1" x14ac:dyDescent="0.2">
      <c r="B86" s="166"/>
      <c r="C86" s="143" t="s">
        <v>477</v>
      </c>
      <c r="D86" s="143"/>
      <c r="E86" s="143"/>
      <c r="F86" s="164" t="s">
        <v>466</v>
      </c>
      <c r="G86" s="143"/>
      <c r="H86" s="143" t="s">
        <v>478</v>
      </c>
      <c r="I86" s="143" t="s">
        <v>462</v>
      </c>
      <c r="J86" s="143">
        <v>20</v>
      </c>
      <c r="K86" s="155"/>
    </row>
    <row r="87" spans="2:11" customFormat="1" ht="15" customHeight="1" x14ac:dyDescent="0.2">
      <c r="B87" s="166"/>
      <c r="C87" s="143" t="s">
        <v>479</v>
      </c>
      <c r="D87" s="143"/>
      <c r="E87" s="143"/>
      <c r="F87" s="164" t="s">
        <v>466</v>
      </c>
      <c r="G87" s="165"/>
      <c r="H87" s="143" t="s">
        <v>480</v>
      </c>
      <c r="I87" s="143" t="s">
        <v>462</v>
      </c>
      <c r="J87" s="143">
        <v>50</v>
      </c>
      <c r="K87" s="155"/>
    </row>
    <row r="88" spans="2:11" customFormat="1" ht="15" customHeight="1" x14ac:dyDescent="0.2">
      <c r="B88" s="166"/>
      <c r="C88" s="143" t="s">
        <v>481</v>
      </c>
      <c r="D88" s="143"/>
      <c r="E88" s="143"/>
      <c r="F88" s="164" t="s">
        <v>466</v>
      </c>
      <c r="G88" s="165"/>
      <c r="H88" s="143" t="s">
        <v>482</v>
      </c>
      <c r="I88" s="143" t="s">
        <v>462</v>
      </c>
      <c r="J88" s="143">
        <v>20</v>
      </c>
      <c r="K88" s="155"/>
    </row>
    <row r="89" spans="2:11" customFormat="1" ht="15" customHeight="1" x14ac:dyDescent="0.2">
      <c r="B89" s="166"/>
      <c r="C89" s="143" t="s">
        <v>483</v>
      </c>
      <c r="D89" s="143"/>
      <c r="E89" s="143"/>
      <c r="F89" s="164" t="s">
        <v>466</v>
      </c>
      <c r="G89" s="165"/>
      <c r="H89" s="143" t="s">
        <v>484</v>
      </c>
      <c r="I89" s="143" t="s">
        <v>462</v>
      </c>
      <c r="J89" s="143">
        <v>20</v>
      </c>
      <c r="K89" s="155"/>
    </row>
    <row r="90" spans="2:11" customFormat="1" ht="15" customHeight="1" x14ac:dyDescent="0.2">
      <c r="B90" s="166"/>
      <c r="C90" s="143" t="s">
        <v>485</v>
      </c>
      <c r="D90" s="143"/>
      <c r="E90" s="143"/>
      <c r="F90" s="164" t="s">
        <v>466</v>
      </c>
      <c r="G90" s="165"/>
      <c r="H90" s="143" t="s">
        <v>486</v>
      </c>
      <c r="I90" s="143" t="s">
        <v>462</v>
      </c>
      <c r="J90" s="143">
        <v>50</v>
      </c>
      <c r="K90" s="155"/>
    </row>
    <row r="91" spans="2:11" customFormat="1" ht="15" customHeight="1" x14ac:dyDescent="0.2">
      <c r="B91" s="166"/>
      <c r="C91" s="143" t="s">
        <v>487</v>
      </c>
      <c r="D91" s="143"/>
      <c r="E91" s="143"/>
      <c r="F91" s="164" t="s">
        <v>466</v>
      </c>
      <c r="G91" s="165"/>
      <c r="H91" s="143" t="s">
        <v>487</v>
      </c>
      <c r="I91" s="143" t="s">
        <v>462</v>
      </c>
      <c r="J91" s="143">
        <v>50</v>
      </c>
      <c r="K91" s="155"/>
    </row>
    <row r="92" spans="2:11" customFormat="1" ht="15" customHeight="1" x14ac:dyDescent="0.2">
      <c r="B92" s="166"/>
      <c r="C92" s="143" t="s">
        <v>488</v>
      </c>
      <c r="D92" s="143"/>
      <c r="E92" s="143"/>
      <c r="F92" s="164" t="s">
        <v>466</v>
      </c>
      <c r="G92" s="165"/>
      <c r="H92" s="143" t="s">
        <v>489</v>
      </c>
      <c r="I92" s="143" t="s">
        <v>462</v>
      </c>
      <c r="J92" s="143">
        <v>255</v>
      </c>
      <c r="K92" s="155"/>
    </row>
    <row r="93" spans="2:11" customFormat="1" ht="15" customHeight="1" x14ac:dyDescent="0.2">
      <c r="B93" s="166"/>
      <c r="C93" s="143" t="s">
        <v>490</v>
      </c>
      <c r="D93" s="143"/>
      <c r="E93" s="143"/>
      <c r="F93" s="164" t="s">
        <v>460</v>
      </c>
      <c r="G93" s="165"/>
      <c r="H93" s="143" t="s">
        <v>491</v>
      </c>
      <c r="I93" s="143" t="s">
        <v>492</v>
      </c>
      <c r="J93" s="143"/>
      <c r="K93" s="155"/>
    </row>
    <row r="94" spans="2:11" customFormat="1" ht="15" customHeight="1" x14ac:dyDescent="0.2">
      <c r="B94" s="166"/>
      <c r="C94" s="143" t="s">
        <v>493</v>
      </c>
      <c r="D94" s="143"/>
      <c r="E94" s="143"/>
      <c r="F94" s="164" t="s">
        <v>460</v>
      </c>
      <c r="G94" s="165"/>
      <c r="H94" s="143" t="s">
        <v>494</v>
      </c>
      <c r="I94" s="143" t="s">
        <v>495</v>
      </c>
      <c r="J94" s="143"/>
      <c r="K94" s="155"/>
    </row>
    <row r="95" spans="2:11" customFormat="1" ht="15" customHeight="1" x14ac:dyDescent="0.2">
      <c r="B95" s="166"/>
      <c r="C95" s="143" t="s">
        <v>496</v>
      </c>
      <c r="D95" s="143"/>
      <c r="E95" s="143"/>
      <c r="F95" s="164" t="s">
        <v>460</v>
      </c>
      <c r="G95" s="165"/>
      <c r="H95" s="143" t="s">
        <v>496</v>
      </c>
      <c r="I95" s="143" t="s">
        <v>495</v>
      </c>
      <c r="J95" s="143"/>
      <c r="K95" s="155"/>
    </row>
    <row r="96" spans="2:11" customFormat="1" ht="15" customHeight="1" x14ac:dyDescent="0.2">
      <c r="B96" s="166"/>
      <c r="C96" s="143" t="s">
        <v>32</v>
      </c>
      <c r="D96" s="143"/>
      <c r="E96" s="143"/>
      <c r="F96" s="164" t="s">
        <v>460</v>
      </c>
      <c r="G96" s="165"/>
      <c r="H96" s="143" t="s">
        <v>497</v>
      </c>
      <c r="I96" s="143" t="s">
        <v>495</v>
      </c>
      <c r="J96" s="143"/>
      <c r="K96" s="155"/>
    </row>
    <row r="97" spans="2:11" customFormat="1" ht="15" customHeight="1" x14ac:dyDescent="0.2">
      <c r="B97" s="166"/>
      <c r="C97" s="143" t="s">
        <v>42</v>
      </c>
      <c r="D97" s="143"/>
      <c r="E97" s="143"/>
      <c r="F97" s="164" t="s">
        <v>460</v>
      </c>
      <c r="G97" s="165"/>
      <c r="H97" s="143" t="s">
        <v>498</v>
      </c>
      <c r="I97" s="143" t="s">
        <v>495</v>
      </c>
      <c r="J97" s="143"/>
      <c r="K97" s="155"/>
    </row>
    <row r="98" spans="2:11" customFormat="1" ht="15" customHeight="1" x14ac:dyDescent="0.2">
      <c r="B98" s="167"/>
      <c r="C98" s="168"/>
      <c r="D98" s="168"/>
      <c r="E98" s="168"/>
      <c r="F98" s="168"/>
      <c r="G98" s="168"/>
      <c r="H98" s="168"/>
      <c r="I98" s="168"/>
      <c r="J98" s="168"/>
      <c r="K98" s="169"/>
    </row>
    <row r="99" spans="2:11" customFormat="1" ht="18.75" customHeight="1" x14ac:dyDescent="0.2">
      <c r="B99" s="170"/>
      <c r="C99" s="171"/>
      <c r="D99" s="171"/>
      <c r="E99" s="171"/>
      <c r="F99" s="171"/>
      <c r="G99" s="171"/>
      <c r="H99" s="171"/>
      <c r="I99" s="171"/>
      <c r="J99" s="171"/>
      <c r="K99" s="170"/>
    </row>
    <row r="100" spans="2:11" customFormat="1" ht="18.75" customHeight="1" x14ac:dyDescent="0.2">
      <c r="B100" s="150"/>
      <c r="C100" s="150"/>
      <c r="D100" s="150"/>
      <c r="E100" s="150"/>
      <c r="F100" s="150"/>
      <c r="G100" s="150"/>
      <c r="H100" s="150"/>
      <c r="I100" s="150"/>
      <c r="J100" s="150"/>
      <c r="K100" s="150"/>
    </row>
    <row r="101" spans="2:11" customFormat="1" ht="7.5" customHeight="1" x14ac:dyDescent="0.2">
      <c r="B101" s="151"/>
      <c r="C101" s="152"/>
      <c r="D101" s="152"/>
      <c r="E101" s="152"/>
      <c r="F101" s="152"/>
      <c r="G101" s="152"/>
      <c r="H101" s="152"/>
      <c r="I101" s="152"/>
      <c r="J101" s="152"/>
      <c r="K101" s="153"/>
    </row>
    <row r="102" spans="2:11" customFormat="1" ht="45" customHeight="1" x14ac:dyDescent="0.2">
      <c r="B102" s="154"/>
      <c r="C102" s="282" t="s">
        <v>499</v>
      </c>
      <c r="D102" s="282"/>
      <c r="E102" s="282"/>
      <c r="F102" s="282"/>
      <c r="G102" s="282"/>
      <c r="H102" s="282"/>
      <c r="I102" s="282"/>
      <c r="J102" s="282"/>
      <c r="K102" s="155"/>
    </row>
    <row r="103" spans="2:11" customFormat="1" ht="17.25" customHeight="1" x14ac:dyDescent="0.2">
      <c r="B103" s="154"/>
      <c r="C103" s="156" t="s">
        <v>454</v>
      </c>
      <c r="D103" s="156"/>
      <c r="E103" s="156"/>
      <c r="F103" s="156" t="s">
        <v>455</v>
      </c>
      <c r="G103" s="157"/>
      <c r="H103" s="156" t="s">
        <v>48</v>
      </c>
      <c r="I103" s="156" t="s">
        <v>51</v>
      </c>
      <c r="J103" s="156" t="s">
        <v>456</v>
      </c>
      <c r="K103" s="155"/>
    </row>
    <row r="104" spans="2:11" customFormat="1" ht="17.25" customHeight="1" x14ac:dyDescent="0.2">
      <c r="B104" s="154"/>
      <c r="C104" s="158" t="s">
        <v>457</v>
      </c>
      <c r="D104" s="158"/>
      <c r="E104" s="158"/>
      <c r="F104" s="159" t="s">
        <v>458</v>
      </c>
      <c r="G104" s="160"/>
      <c r="H104" s="158"/>
      <c r="I104" s="158"/>
      <c r="J104" s="158" t="s">
        <v>459</v>
      </c>
      <c r="K104" s="155"/>
    </row>
    <row r="105" spans="2:11" customFormat="1" ht="5.25" customHeight="1" x14ac:dyDescent="0.2">
      <c r="B105" s="154"/>
      <c r="C105" s="156"/>
      <c r="D105" s="156"/>
      <c r="E105" s="156"/>
      <c r="F105" s="156"/>
      <c r="G105" s="172"/>
      <c r="H105" s="156"/>
      <c r="I105" s="156"/>
      <c r="J105" s="156"/>
      <c r="K105" s="155"/>
    </row>
    <row r="106" spans="2:11" customFormat="1" ht="15" customHeight="1" x14ac:dyDescent="0.2">
      <c r="B106" s="154"/>
      <c r="C106" s="143" t="s">
        <v>47</v>
      </c>
      <c r="D106" s="163"/>
      <c r="E106" s="163"/>
      <c r="F106" s="164" t="s">
        <v>460</v>
      </c>
      <c r="G106" s="143"/>
      <c r="H106" s="143" t="s">
        <v>500</v>
      </c>
      <c r="I106" s="143" t="s">
        <v>462</v>
      </c>
      <c r="J106" s="143">
        <v>20</v>
      </c>
      <c r="K106" s="155"/>
    </row>
    <row r="107" spans="2:11" customFormat="1" ht="15" customHeight="1" x14ac:dyDescent="0.2">
      <c r="B107" s="154"/>
      <c r="C107" s="143" t="s">
        <v>463</v>
      </c>
      <c r="D107" s="143"/>
      <c r="E107" s="143"/>
      <c r="F107" s="164" t="s">
        <v>460</v>
      </c>
      <c r="G107" s="143"/>
      <c r="H107" s="143" t="s">
        <v>500</v>
      </c>
      <c r="I107" s="143" t="s">
        <v>462</v>
      </c>
      <c r="J107" s="143">
        <v>120</v>
      </c>
      <c r="K107" s="155"/>
    </row>
    <row r="108" spans="2:11" customFormat="1" ht="15" customHeight="1" x14ac:dyDescent="0.2">
      <c r="B108" s="166"/>
      <c r="C108" s="143" t="s">
        <v>465</v>
      </c>
      <c r="D108" s="143"/>
      <c r="E108" s="143"/>
      <c r="F108" s="164" t="s">
        <v>466</v>
      </c>
      <c r="G108" s="143"/>
      <c r="H108" s="143" t="s">
        <v>500</v>
      </c>
      <c r="I108" s="143" t="s">
        <v>462</v>
      </c>
      <c r="J108" s="143">
        <v>50</v>
      </c>
      <c r="K108" s="155"/>
    </row>
    <row r="109" spans="2:11" customFormat="1" ht="15" customHeight="1" x14ac:dyDescent="0.2">
      <c r="B109" s="166"/>
      <c r="C109" s="143" t="s">
        <v>468</v>
      </c>
      <c r="D109" s="143"/>
      <c r="E109" s="143"/>
      <c r="F109" s="164" t="s">
        <v>460</v>
      </c>
      <c r="G109" s="143"/>
      <c r="H109" s="143" t="s">
        <v>500</v>
      </c>
      <c r="I109" s="143" t="s">
        <v>470</v>
      </c>
      <c r="J109" s="143"/>
      <c r="K109" s="155"/>
    </row>
    <row r="110" spans="2:11" customFormat="1" ht="15" customHeight="1" x14ac:dyDescent="0.2">
      <c r="B110" s="166"/>
      <c r="C110" s="143" t="s">
        <v>479</v>
      </c>
      <c r="D110" s="143"/>
      <c r="E110" s="143"/>
      <c r="F110" s="164" t="s">
        <v>466</v>
      </c>
      <c r="G110" s="143"/>
      <c r="H110" s="143" t="s">
        <v>500</v>
      </c>
      <c r="I110" s="143" t="s">
        <v>462</v>
      </c>
      <c r="J110" s="143">
        <v>50</v>
      </c>
      <c r="K110" s="155"/>
    </row>
    <row r="111" spans="2:11" customFormat="1" ht="15" customHeight="1" x14ac:dyDescent="0.2">
      <c r="B111" s="166"/>
      <c r="C111" s="143" t="s">
        <v>487</v>
      </c>
      <c r="D111" s="143"/>
      <c r="E111" s="143"/>
      <c r="F111" s="164" t="s">
        <v>466</v>
      </c>
      <c r="G111" s="143"/>
      <c r="H111" s="143" t="s">
        <v>500</v>
      </c>
      <c r="I111" s="143" t="s">
        <v>462</v>
      </c>
      <c r="J111" s="143">
        <v>50</v>
      </c>
      <c r="K111" s="155"/>
    </row>
    <row r="112" spans="2:11" customFormat="1" ht="15" customHeight="1" x14ac:dyDescent="0.2">
      <c r="B112" s="166"/>
      <c r="C112" s="143" t="s">
        <v>485</v>
      </c>
      <c r="D112" s="143"/>
      <c r="E112" s="143"/>
      <c r="F112" s="164" t="s">
        <v>466</v>
      </c>
      <c r="G112" s="143"/>
      <c r="H112" s="143" t="s">
        <v>500</v>
      </c>
      <c r="I112" s="143" t="s">
        <v>462</v>
      </c>
      <c r="J112" s="143">
        <v>50</v>
      </c>
      <c r="K112" s="155"/>
    </row>
    <row r="113" spans="2:11" customFormat="1" ht="15" customHeight="1" x14ac:dyDescent="0.2">
      <c r="B113" s="166"/>
      <c r="C113" s="143" t="s">
        <v>47</v>
      </c>
      <c r="D113" s="143"/>
      <c r="E113" s="143"/>
      <c r="F113" s="164" t="s">
        <v>460</v>
      </c>
      <c r="G113" s="143"/>
      <c r="H113" s="143" t="s">
        <v>501</v>
      </c>
      <c r="I113" s="143" t="s">
        <v>462</v>
      </c>
      <c r="J113" s="143">
        <v>20</v>
      </c>
      <c r="K113" s="155"/>
    </row>
    <row r="114" spans="2:11" customFormat="1" ht="15" customHeight="1" x14ac:dyDescent="0.2">
      <c r="B114" s="166"/>
      <c r="C114" s="143" t="s">
        <v>502</v>
      </c>
      <c r="D114" s="143"/>
      <c r="E114" s="143"/>
      <c r="F114" s="164" t="s">
        <v>460</v>
      </c>
      <c r="G114" s="143"/>
      <c r="H114" s="143" t="s">
        <v>503</v>
      </c>
      <c r="I114" s="143" t="s">
        <v>462</v>
      </c>
      <c r="J114" s="143">
        <v>120</v>
      </c>
      <c r="K114" s="155"/>
    </row>
    <row r="115" spans="2:11" customFormat="1" ht="15" customHeight="1" x14ac:dyDescent="0.2">
      <c r="B115" s="166"/>
      <c r="C115" s="143" t="s">
        <v>32</v>
      </c>
      <c r="D115" s="143"/>
      <c r="E115" s="143"/>
      <c r="F115" s="164" t="s">
        <v>460</v>
      </c>
      <c r="G115" s="143"/>
      <c r="H115" s="143" t="s">
        <v>504</v>
      </c>
      <c r="I115" s="143" t="s">
        <v>495</v>
      </c>
      <c r="J115" s="143"/>
      <c r="K115" s="155"/>
    </row>
    <row r="116" spans="2:11" customFormat="1" ht="15" customHeight="1" x14ac:dyDescent="0.2">
      <c r="B116" s="166"/>
      <c r="C116" s="143" t="s">
        <v>42</v>
      </c>
      <c r="D116" s="143"/>
      <c r="E116" s="143"/>
      <c r="F116" s="164" t="s">
        <v>460</v>
      </c>
      <c r="G116" s="143"/>
      <c r="H116" s="143" t="s">
        <v>505</v>
      </c>
      <c r="I116" s="143" t="s">
        <v>495</v>
      </c>
      <c r="J116" s="143"/>
      <c r="K116" s="155"/>
    </row>
    <row r="117" spans="2:11" customFormat="1" ht="15" customHeight="1" x14ac:dyDescent="0.2">
      <c r="B117" s="166"/>
      <c r="C117" s="143" t="s">
        <v>51</v>
      </c>
      <c r="D117" s="143"/>
      <c r="E117" s="143"/>
      <c r="F117" s="164" t="s">
        <v>460</v>
      </c>
      <c r="G117" s="143"/>
      <c r="H117" s="143" t="s">
        <v>506</v>
      </c>
      <c r="I117" s="143" t="s">
        <v>507</v>
      </c>
      <c r="J117" s="143"/>
      <c r="K117" s="155"/>
    </row>
    <row r="118" spans="2:11" customFormat="1" ht="15" customHeight="1" x14ac:dyDescent="0.2">
      <c r="B118" s="167"/>
      <c r="C118" s="173"/>
      <c r="D118" s="173"/>
      <c r="E118" s="173"/>
      <c r="F118" s="173"/>
      <c r="G118" s="173"/>
      <c r="H118" s="173"/>
      <c r="I118" s="173"/>
      <c r="J118" s="173"/>
      <c r="K118" s="169"/>
    </row>
    <row r="119" spans="2:11" customFormat="1" ht="18.75" customHeight="1" x14ac:dyDescent="0.2">
      <c r="B119" s="174"/>
      <c r="C119" s="175"/>
      <c r="D119" s="175"/>
      <c r="E119" s="175"/>
      <c r="F119" s="176"/>
      <c r="G119" s="175"/>
      <c r="H119" s="175"/>
      <c r="I119" s="175"/>
      <c r="J119" s="175"/>
      <c r="K119" s="174"/>
    </row>
    <row r="120" spans="2:11" customFormat="1" ht="18.75" customHeight="1" x14ac:dyDescent="0.2">
      <c r="B120" s="150"/>
      <c r="C120" s="150"/>
      <c r="D120" s="150"/>
      <c r="E120" s="150"/>
      <c r="F120" s="150"/>
      <c r="G120" s="150"/>
      <c r="H120" s="150"/>
      <c r="I120" s="150"/>
      <c r="J120" s="150"/>
      <c r="K120" s="150"/>
    </row>
    <row r="121" spans="2:11" customFormat="1" ht="7.5" customHeight="1" x14ac:dyDescent="0.2">
      <c r="B121" s="177"/>
      <c r="C121" s="178"/>
      <c r="D121" s="178"/>
      <c r="E121" s="178"/>
      <c r="F121" s="178"/>
      <c r="G121" s="178"/>
      <c r="H121" s="178"/>
      <c r="I121" s="178"/>
      <c r="J121" s="178"/>
      <c r="K121" s="179"/>
    </row>
    <row r="122" spans="2:11" customFormat="1" ht="45" customHeight="1" x14ac:dyDescent="0.2">
      <c r="B122" s="180"/>
      <c r="C122" s="280" t="s">
        <v>508</v>
      </c>
      <c r="D122" s="280"/>
      <c r="E122" s="280"/>
      <c r="F122" s="280"/>
      <c r="G122" s="280"/>
      <c r="H122" s="280"/>
      <c r="I122" s="280"/>
      <c r="J122" s="280"/>
      <c r="K122" s="181"/>
    </row>
    <row r="123" spans="2:11" customFormat="1" ht="17.25" customHeight="1" x14ac:dyDescent="0.2">
      <c r="B123" s="182"/>
      <c r="C123" s="156" t="s">
        <v>454</v>
      </c>
      <c r="D123" s="156"/>
      <c r="E123" s="156"/>
      <c r="F123" s="156" t="s">
        <v>455</v>
      </c>
      <c r="G123" s="157"/>
      <c r="H123" s="156" t="s">
        <v>48</v>
      </c>
      <c r="I123" s="156" t="s">
        <v>51</v>
      </c>
      <c r="J123" s="156" t="s">
        <v>456</v>
      </c>
      <c r="K123" s="183"/>
    </row>
    <row r="124" spans="2:11" customFormat="1" ht="17.25" customHeight="1" x14ac:dyDescent="0.2">
      <c r="B124" s="182"/>
      <c r="C124" s="158" t="s">
        <v>457</v>
      </c>
      <c r="D124" s="158"/>
      <c r="E124" s="158"/>
      <c r="F124" s="159" t="s">
        <v>458</v>
      </c>
      <c r="G124" s="160"/>
      <c r="H124" s="158"/>
      <c r="I124" s="158"/>
      <c r="J124" s="158" t="s">
        <v>459</v>
      </c>
      <c r="K124" s="183"/>
    </row>
    <row r="125" spans="2:11" customFormat="1" ht="5.25" customHeight="1" x14ac:dyDescent="0.2">
      <c r="B125" s="184"/>
      <c r="C125" s="161"/>
      <c r="D125" s="161"/>
      <c r="E125" s="161"/>
      <c r="F125" s="161"/>
      <c r="G125" s="185"/>
      <c r="H125" s="161"/>
      <c r="I125" s="161"/>
      <c r="J125" s="161"/>
      <c r="K125" s="186"/>
    </row>
    <row r="126" spans="2:11" customFormat="1" ht="15" customHeight="1" x14ac:dyDescent="0.2">
      <c r="B126" s="184"/>
      <c r="C126" s="143" t="s">
        <v>463</v>
      </c>
      <c r="D126" s="163"/>
      <c r="E126" s="163"/>
      <c r="F126" s="164" t="s">
        <v>460</v>
      </c>
      <c r="G126" s="143"/>
      <c r="H126" s="143" t="s">
        <v>500</v>
      </c>
      <c r="I126" s="143" t="s">
        <v>462</v>
      </c>
      <c r="J126" s="143">
        <v>120</v>
      </c>
      <c r="K126" s="187"/>
    </row>
    <row r="127" spans="2:11" customFormat="1" ht="15" customHeight="1" x14ac:dyDescent="0.2">
      <c r="B127" s="184"/>
      <c r="C127" s="143" t="s">
        <v>509</v>
      </c>
      <c r="D127" s="143"/>
      <c r="E127" s="143"/>
      <c r="F127" s="164" t="s">
        <v>460</v>
      </c>
      <c r="G127" s="143"/>
      <c r="H127" s="143" t="s">
        <v>510</v>
      </c>
      <c r="I127" s="143" t="s">
        <v>462</v>
      </c>
      <c r="J127" s="143" t="s">
        <v>511</v>
      </c>
      <c r="K127" s="187"/>
    </row>
    <row r="128" spans="2:11" customFormat="1" ht="15" customHeight="1" x14ac:dyDescent="0.2">
      <c r="B128" s="184"/>
      <c r="C128" s="143" t="s">
        <v>408</v>
      </c>
      <c r="D128" s="143"/>
      <c r="E128" s="143"/>
      <c r="F128" s="164" t="s">
        <v>460</v>
      </c>
      <c r="G128" s="143"/>
      <c r="H128" s="143" t="s">
        <v>512</v>
      </c>
      <c r="I128" s="143" t="s">
        <v>462</v>
      </c>
      <c r="J128" s="143" t="s">
        <v>511</v>
      </c>
      <c r="K128" s="187"/>
    </row>
    <row r="129" spans="2:11" customFormat="1" ht="15" customHeight="1" x14ac:dyDescent="0.2">
      <c r="B129" s="184"/>
      <c r="C129" s="143" t="s">
        <v>471</v>
      </c>
      <c r="D129" s="143"/>
      <c r="E129" s="143"/>
      <c r="F129" s="164" t="s">
        <v>466</v>
      </c>
      <c r="G129" s="143"/>
      <c r="H129" s="143" t="s">
        <v>472</v>
      </c>
      <c r="I129" s="143" t="s">
        <v>462</v>
      </c>
      <c r="J129" s="143">
        <v>15</v>
      </c>
      <c r="K129" s="187"/>
    </row>
    <row r="130" spans="2:11" customFormat="1" ht="15" customHeight="1" x14ac:dyDescent="0.2">
      <c r="B130" s="184"/>
      <c r="C130" s="143" t="s">
        <v>473</v>
      </c>
      <c r="D130" s="143"/>
      <c r="E130" s="143"/>
      <c r="F130" s="164" t="s">
        <v>466</v>
      </c>
      <c r="G130" s="143"/>
      <c r="H130" s="143" t="s">
        <v>474</v>
      </c>
      <c r="I130" s="143" t="s">
        <v>462</v>
      </c>
      <c r="J130" s="143">
        <v>15</v>
      </c>
      <c r="K130" s="187"/>
    </row>
    <row r="131" spans="2:11" customFormat="1" ht="15" customHeight="1" x14ac:dyDescent="0.2">
      <c r="B131" s="184"/>
      <c r="C131" s="143" t="s">
        <v>475</v>
      </c>
      <c r="D131" s="143"/>
      <c r="E131" s="143"/>
      <c r="F131" s="164" t="s">
        <v>466</v>
      </c>
      <c r="G131" s="143"/>
      <c r="H131" s="143" t="s">
        <v>476</v>
      </c>
      <c r="I131" s="143" t="s">
        <v>462</v>
      </c>
      <c r="J131" s="143">
        <v>20</v>
      </c>
      <c r="K131" s="187"/>
    </row>
    <row r="132" spans="2:11" customFormat="1" ht="15" customHeight="1" x14ac:dyDescent="0.2">
      <c r="B132" s="184"/>
      <c r="C132" s="143" t="s">
        <v>477</v>
      </c>
      <c r="D132" s="143"/>
      <c r="E132" s="143"/>
      <c r="F132" s="164" t="s">
        <v>466</v>
      </c>
      <c r="G132" s="143"/>
      <c r="H132" s="143" t="s">
        <v>478</v>
      </c>
      <c r="I132" s="143" t="s">
        <v>462</v>
      </c>
      <c r="J132" s="143">
        <v>20</v>
      </c>
      <c r="K132" s="187"/>
    </row>
    <row r="133" spans="2:11" customFormat="1" ht="15" customHeight="1" x14ac:dyDescent="0.2">
      <c r="B133" s="184"/>
      <c r="C133" s="143" t="s">
        <v>465</v>
      </c>
      <c r="D133" s="143"/>
      <c r="E133" s="143"/>
      <c r="F133" s="164" t="s">
        <v>466</v>
      </c>
      <c r="G133" s="143"/>
      <c r="H133" s="143" t="s">
        <v>500</v>
      </c>
      <c r="I133" s="143" t="s">
        <v>462</v>
      </c>
      <c r="J133" s="143">
        <v>50</v>
      </c>
      <c r="K133" s="187"/>
    </row>
    <row r="134" spans="2:11" customFormat="1" ht="15" customHeight="1" x14ac:dyDescent="0.2">
      <c r="B134" s="184"/>
      <c r="C134" s="143" t="s">
        <v>479</v>
      </c>
      <c r="D134" s="143"/>
      <c r="E134" s="143"/>
      <c r="F134" s="164" t="s">
        <v>466</v>
      </c>
      <c r="G134" s="143"/>
      <c r="H134" s="143" t="s">
        <v>500</v>
      </c>
      <c r="I134" s="143" t="s">
        <v>462</v>
      </c>
      <c r="J134" s="143">
        <v>50</v>
      </c>
      <c r="K134" s="187"/>
    </row>
    <row r="135" spans="2:11" customFormat="1" ht="15" customHeight="1" x14ac:dyDescent="0.2">
      <c r="B135" s="184"/>
      <c r="C135" s="143" t="s">
        <v>485</v>
      </c>
      <c r="D135" s="143"/>
      <c r="E135" s="143"/>
      <c r="F135" s="164" t="s">
        <v>466</v>
      </c>
      <c r="G135" s="143"/>
      <c r="H135" s="143" t="s">
        <v>500</v>
      </c>
      <c r="I135" s="143" t="s">
        <v>462</v>
      </c>
      <c r="J135" s="143">
        <v>50</v>
      </c>
      <c r="K135" s="187"/>
    </row>
    <row r="136" spans="2:11" customFormat="1" ht="15" customHeight="1" x14ac:dyDescent="0.2">
      <c r="B136" s="184"/>
      <c r="C136" s="143" t="s">
        <v>487</v>
      </c>
      <c r="D136" s="143"/>
      <c r="E136" s="143"/>
      <c r="F136" s="164" t="s">
        <v>466</v>
      </c>
      <c r="G136" s="143"/>
      <c r="H136" s="143" t="s">
        <v>500</v>
      </c>
      <c r="I136" s="143" t="s">
        <v>462</v>
      </c>
      <c r="J136" s="143">
        <v>50</v>
      </c>
      <c r="K136" s="187"/>
    </row>
    <row r="137" spans="2:11" customFormat="1" ht="15" customHeight="1" x14ac:dyDescent="0.2">
      <c r="B137" s="184"/>
      <c r="C137" s="143" t="s">
        <v>488</v>
      </c>
      <c r="D137" s="143"/>
      <c r="E137" s="143"/>
      <c r="F137" s="164" t="s">
        <v>466</v>
      </c>
      <c r="G137" s="143"/>
      <c r="H137" s="143" t="s">
        <v>513</v>
      </c>
      <c r="I137" s="143" t="s">
        <v>462</v>
      </c>
      <c r="J137" s="143">
        <v>255</v>
      </c>
      <c r="K137" s="187"/>
    </row>
    <row r="138" spans="2:11" customFormat="1" ht="15" customHeight="1" x14ac:dyDescent="0.2">
      <c r="B138" s="184"/>
      <c r="C138" s="143" t="s">
        <v>490</v>
      </c>
      <c r="D138" s="143"/>
      <c r="E138" s="143"/>
      <c r="F138" s="164" t="s">
        <v>460</v>
      </c>
      <c r="G138" s="143"/>
      <c r="H138" s="143" t="s">
        <v>514</v>
      </c>
      <c r="I138" s="143" t="s">
        <v>492</v>
      </c>
      <c r="J138" s="143"/>
      <c r="K138" s="187"/>
    </row>
    <row r="139" spans="2:11" customFormat="1" ht="15" customHeight="1" x14ac:dyDescent="0.2">
      <c r="B139" s="184"/>
      <c r="C139" s="143" t="s">
        <v>493</v>
      </c>
      <c r="D139" s="143"/>
      <c r="E139" s="143"/>
      <c r="F139" s="164" t="s">
        <v>460</v>
      </c>
      <c r="G139" s="143"/>
      <c r="H139" s="143" t="s">
        <v>515</v>
      </c>
      <c r="I139" s="143" t="s">
        <v>495</v>
      </c>
      <c r="J139" s="143"/>
      <c r="K139" s="187"/>
    </row>
    <row r="140" spans="2:11" customFormat="1" ht="15" customHeight="1" x14ac:dyDescent="0.2">
      <c r="B140" s="184"/>
      <c r="C140" s="143" t="s">
        <v>496</v>
      </c>
      <c r="D140" s="143"/>
      <c r="E140" s="143"/>
      <c r="F140" s="164" t="s">
        <v>460</v>
      </c>
      <c r="G140" s="143"/>
      <c r="H140" s="143" t="s">
        <v>496</v>
      </c>
      <c r="I140" s="143" t="s">
        <v>495</v>
      </c>
      <c r="J140" s="143"/>
      <c r="K140" s="187"/>
    </row>
    <row r="141" spans="2:11" customFormat="1" ht="15" customHeight="1" x14ac:dyDescent="0.2">
      <c r="B141" s="184"/>
      <c r="C141" s="143" t="s">
        <v>32</v>
      </c>
      <c r="D141" s="143"/>
      <c r="E141" s="143"/>
      <c r="F141" s="164" t="s">
        <v>460</v>
      </c>
      <c r="G141" s="143"/>
      <c r="H141" s="143" t="s">
        <v>516</v>
      </c>
      <c r="I141" s="143" t="s">
        <v>495</v>
      </c>
      <c r="J141" s="143"/>
      <c r="K141" s="187"/>
    </row>
    <row r="142" spans="2:11" customFormat="1" ht="15" customHeight="1" x14ac:dyDescent="0.2">
      <c r="B142" s="184"/>
      <c r="C142" s="143" t="s">
        <v>517</v>
      </c>
      <c r="D142" s="143"/>
      <c r="E142" s="143"/>
      <c r="F142" s="164" t="s">
        <v>460</v>
      </c>
      <c r="G142" s="143"/>
      <c r="H142" s="143" t="s">
        <v>518</v>
      </c>
      <c r="I142" s="143" t="s">
        <v>495</v>
      </c>
      <c r="J142" s="143"/>
      <c r="K142" s="187"/>
    </row>
    <row r="143" spans="2:11" customFormat="1" ht="15" customHeight="1" x14ac:dyDescent="0.2">
      <c r="B143" s="188"/>
      <c r="C143" s="189"/>
      <c r="D143" s="189"/>
      <c r="E143" s="189"/>
      <c r="F143" s="189"/>
      <c r="G143" s="189"/>
      <c r="H143" s="189"/>
      <c r="I143" s="189"/>
      <c r="J143" s="189"/>
      <c r="K143" s="190"/>
    </row>
    <row r="144" spans="2:11" customFormat="1" ht="18.75" customHeight="1" x14ac:dyDescent="0.2">
      <c r="B144" s="175"/>
      <c r="C144" s="175"/>
      <c r="D144" s="175"/>
      <c r="E144" s="175"/>
      <c r="F144" s="176"/>
      <c r="G144" s="175"/>
      <c r="H144" s="175"/>
      <c r="I144" s="175"/>
      <c r="J144" s="175"/>
      <c r="K144" s="175"/>
    </row>
    <row r="145" spans="2:11" customFormat="1" ht="18.75" customHeight="1" x14ac:dyDescent="0.2">
      <c r="B145" s="150"/>
      <c r="C145" s="150"/>
      <c r="D145" s="150"/>
      <c r="E145" s="150"/>
      <c r="F145" s="150"/>
      <c r="G145" s="150"/>
      <c r="H145" s="150"/>
      <c r="I145" s="150"/>
      <c r="J145" s="150"/>
      <c r="K145" s="150"/>
    </row>
    <row r="146" spans="2:11" customFormat="1" ht="7.5" customHeight="1" x14ac:dyDescent="0.2">
      <c r="B146" s="151"/>
      <c r="C146" s="152"/>
      <c r="D146" s="152"/>
      <c r="E146" s="152"/>
      <c r="F146" s="152"/>
      <c r="G146" s="152"/>
      <c r="H146" s="152"/>
      <c r="I146" s="152"/>
      <c r="J146" s="152"/>
      <c r="K146" s="153"/>
    </row>
    <row r="147" spans="2:11" customFormat="1" ht="45" customHeight="1" x14ac:dyDescent="0.2">
      <c r="B147" s="154"/>
      <c r="C147" s="282" t="s">
        <v>519</v>
      </c>
      <c r="D147" s="282"/>
      <c r="E147" s="282"/>
      <c r="F147" s="282"/>
      <c r="G147" s="282"/>
      <c r="H147" s="282"/>
      <c r="I147" s="282"/>
      <c r="J147" s="282"/>
      <c r="K147" s="155"/>
    </row>
    <row r="148" spans="2:11" customFormat="1" ht="17.25" customHeight="1" x14ac:dyDescent="0.2">
      <c r="B148" s="154"/>
      <c r="C148" s="156" t="s">
        <v>454</v>
      </c>
      <c r="D148" s="156"/>
      <c r="E148" s="156"/>
      <c r="F148" s="156" t="s">
        <v>455</v>
      </c>
      <c r="G148" s="157"/>
      <c r="H148" s="156" t="s">
        <v>48</v>
      </c>
      <c r="I148" s="156" t="s">
        <v>51</v>
      </c>
      <c r="J148" s="156" t="s">
        <v>456</v>
      </c>
      <c r="K148" s="155"/>
    </row>
    <row r="149" spans="2:11" customFormat="1" ht="17.25" customHeight="1" x14ac:dyDescent="0.2">
      <c r="B149" s="154"/>
      <c r="C149" s="158" t="s">
        <v>457</v>
      </c>
      <c r="D149" s="158"/>
      <c r="E149" s="158"/>
      <c r="F149" s="159" t="s">
        <v>458</v>
      </c>
      <c r="G149" s="160"/>
      <c r="H149" s="158"/>
      <c r="I149" s="158"/>
      <c r="J149" s="158" t="s">
        <v>459</v>
      </c>
      <c r="K149" s="155"/>
    </row>
    <row r="150" spans="2:11" customFormat="1" ht="5.25" customHeight="1" x14ac:dyDescent="0.2">
      <c r="B150" s="166"/>
      <c r="C150" s="161"/>
      <c r="D150" s="161"/>
      <c r="E150" s="161"/>
      <c r="F150" s="161"/>
      <c r="G150" s="162"/>
      <c r="H150" s="161"/>
      <c r="I150" s="161"/>
      <c r="J150" s="161"/>
      <c r="K150" s="187"/>
    </row>
    <row r="151" spans="2:11" customFormat="1" ht="15" customHeight="1" x14ac:dyDescent="0.2">
      <c r="B151" s="166"/>
      <c r="C151" s="191" t="s">
        <v>463</v>
      </c>
      <c r="D151" s="143"/>
      <c r="E151" s="143"/>
      <c r="F151" s="192" t="s">
        <v>460</v>
      </c>
      <c r="G151" s="143"/>
      <c r="H151" s="191" t="s">
        <v>500</v>
      </c>
      <c r="I151" s="191" t="s">
        <v>462</v>
      </c>
      <c r="J151" s="191">
        <v>120</v>
      </c>
      <c r="K151" s="187"/>
    </row>
    <row r="152" spans="2:11" customFormat="1" ht="15" customHeight="1" x14ac:dyDescent="0.2">
      <c r="B152" s="166"/>
      <c r="C152" s="191" t="s">
        <v>509</v>
      </c>
      <c r="D152" s="143"/>
      <c r="E152" s="143"/>
      <c r="F152" s="192" t="s">
        <v>460</v>
      </c>
      <c r="G152" s="143"/>
      <c r="H152" s="191" t="s">
        <v>520</v>
      </c>
      <c r="I152" s="191" t="s">
        <v>462</v>
      </c>
      <c r="J152" s="191" t="s">
        <v>511</v>
      </c>
      <c r="K152" s="187"/>
    </row>
    <row r="153" spans="2:11" customFormat="1" ht="15" customHeight="1" x14ac:dyDescent="0.2">
      <c r="B153" s="166"/>
      <c r="C153" s="191" t="s">
        <v>408</v>
      </c>
      <c r="D153" s="143"/>
      <c r="E153" s="143"/>
      <c r="F153" s="192" t="s">
        <v>460</v>
      </c>
      <c r="G153" s="143"/>
      <c r="H153" s="191" t="s">
        <v>521</v>
      </c>
      <c r="I153" s="191" t="s">
        <v>462</v>
      </c>
      <c r="J153" s="191" t="s">
        <v>511</v>
      </c>
      <c r="K153" s="187"/>
    </row>
    <row r="154" spans="2:11" customFormat="1" ht="15" customHeight="1" x14ac:dyDescent="0.2">
      <c r="B154" s="166"/>
      <c r="C154" s="191" t="s">
        <v>465</v>
      </c>
      <c r="D154" s="143"/>
      <c r="E154" s="143"/>
      <c r="F154" s="192" t="s">
        <v>466</v>
      </c>
      <c r="G154" s="143"/>
      <c r="H154" s="191" t="s">
        <v>500</v>
      </c>
      <c r="I154" s="191" t="s">
        <v>462</v>
      </c>
      <c r="J154" s="191">
        <v>50</v>
      </c>
      <c r="K154" s="187"/>
    </row>
    <row r="155" spans="2:11" customFormat="1" ht="15" customHeight="1" x14ac:dyDescent="0.2">
      <c r="B155" s="166"/>
      <c r="C155" s="191" t="s">
        <v>468</v>
      </c>
      <c r="D155" s="143"/>
      <c r="E155" s="143"/>
      <c r="F155" s="192" t="s">
        <v>460</v>
      </c>
      <c r="G155" s="143"/>
      <c r="H155" s="191" t="s">
        <v>500</v>
      </c>
      <c r="I155" s="191" t="s">
        <v>470</v>
      </c>
      <c r="J155" s="191"/>
      <c r="K155" s="187"/>
    </row>
    <row r="156" spans="2:11" customFormat="1" ht="15" customHeight="1" x14ac:dyDescent="0.2">
      <c r="B156" s="166"/>
      <c r="C156" s="191" t="s">
        <v>479</v>
      </c>
      <c r="D156" s="143"/>
      <c r="E156" s="143"/>
      <c r="F156" s="192" t="s">
        <v>466</v>
      </c>
      <c r="G156" s="143"/>
      <c r="H156" s="191" t="s">
        <v>500</v>
      </c>
      <c r="I156" s="191" t="s">
        <v>462</v>
      </c>
      <c r="J156" s="191">
        <v>50</v>
      </c>
      <c r="K156" s="187"/>
    </row>
    <row r="157" spans="2:11" customFormat="1" ht="15" customHeight="1" x14ac:dyDescent="0.2">
      <c r="B157" s="166"/>
      <c r="C157" s="191" t="s">
        <v>487</v>
      </c>
      <c r="D157" s="143"/>
      <c r="E157" s="143"/>
      <c r="F157" s="192" t="s">
        <v>466</v>
      </c>
      <c r="G157" s="143"/>
      <c r="H157" s="191" t="s">
        <v>500</v>
      </c>
      <c r="I157" s="191" t="s">
        <v>462</v>
      </c>
      <c r="J157" s="191">
        <v>50</v>
      </c>
      <c r="K157" s="187"/>
    </row>
    <row r="158" spans="2:11" customFormat="1" ht="15" customHeight="1" x14ac:dyDescent="0.2">
      <c r="B158" s="166"/>
      <c r="C158" s="191" t="s">
        <v>485</v>
      </c>
      <c r="D158" s="143"/>
      <c r="E158" s="143"/>
      <c r="F158" s="192" t="s">
        <v>466</v>
      </c>
      <c r="G158" s="143"/>
      <c r="H158" s="191" t="s">
        <v>500</v>
      </c>
      <c r="I158" s="191" t="s">
        <v>462</v>
      </c>
      <c r="J158" s="191">
        <v>50</v>
      </c>
      <c r="K158" s="187"/>
    </row>
    <row r="159" spans="2:11" customFormat="1" ht="15" customHeight="1" x14ac:dyDescent="0.2">
      <c r="B159" s="166"/>
      <c r="C159" s="191" t="s">
        <v>91</v>
      </c>
      <c r="D159" s="143"/>
      <c r="E159" s="143"/>
      <c r="F159" s="192" t="s">
        <v>460</v>
      </c>
      <c r="G159" s="143"/>
      <c r="H159" s="191" t="s">
        <v>522</v>
      </c>
      <c r="I159" s="191" t="s">
        <v>462</v>
      </c>
      <c r="J159" s="191" t="s">
        <v>523</v>
      </c>
      <c r="K159" s="187"/>
    </row>
    <row r="160" spans="2:11" customFormat="1" ht="15" customHeight="1" x14ac:dyDescent="0.2">
      <c r="B160" s="166"/>
      <c r="C160" s="191" t="s">
        <v>524</v>
      </c>
      <c r="D160" s="143"/>
      <c r="E160" s="143"/>
      <c r="F160" s="192" t="s">
        <v>460</v>
      </c>
      <c r="G160" s="143"/>
      <c r="H160" s="191" t="s">
        <v>525</v>
      </c>
      <c r="I160" s="191" t="s">
        <v>495</v>
      </c>
      <c r="J160" s="191"/>
      <c r="K160" s="187"/>
    </row>
    <row r="161" spans="2:11" customFormat="1" ht="15" customHeight="1" x14ac:dyDescent="0.2">
      <c r="B161" s="193"/>
      <c r="C161" s="173"/>
      <c r="D161" s="173"/>
      <c r="E161" s="173"/>
      <c r="F161" s="173"/>
      <c r="G161" s="173"/>
      <c r="H161" s="173"/>
      <c r="I161" s="173"/>
      <c r="J161" s="173"/>
      <c r="K161" s="194"/>
    </row>
    <row r="162" spans="2:11" customFormat="1" ht="18.75" customHeight="1" x14ac:dyDescent="0.2">
      <c r="B162" s="175"/>
      <c r="C162" s="185"/>
      <c r="D162" s="185"/>
      <c r="E162" s="185"/>
      <c r="F162" s="195"/>
      <c r="G162" s="185"/>
      <c r="H162" s="185"/>
      <c r="I162" s="185"/>
      <c r="J162" s="185"/>
      <c r="K162" s="175"/>
    </row>
    <row r="163" spans="2:11" customFormat="1" ht="18.75" customHeight="1" x14ac:dyDescent="0.2">
      <c r="B163" s="150"/>
      <c r="C163" s="150"/>
      <c r="D163" s="150"/>
      <c r="E163" s="150"/>
      <c r="F163" s="150"/>
      <c r="G163" s="150"/>
      <c r="H163" s="150"/>
      <c r="I163" s="150"/>
      <c r="J163" s="150"/>
      <c r="K163" s="150"/>
    </row>
    <row r="164" spans="2:11" customFormat="1" ht="7.5" customHeight="1" x14ac:dyDescent="0.2">
      <c r="B164" s="132"/>
      <c r="C164" s="133"/>
      <c r="D164" s="133"/>
      <c r="E164" s="133"/>
      <c r="F164" s="133"/>
      <c r="G164" s="133"/>
      <c r="H164" s="133"/>
      <c r="I164" s="133"/>
      <c r="J164" s="133"/>
      <c r="K164" s="134"/>
    </row>
    <row r="165" spans="2:11" customFormat="1" ht="45" customHeight="1" x14ac:dyDescent="0.2">
      <c r="B165" s="135"/>
      <c r="C165" s="280" t="s">
        <v>526</v>
      </c>
      <c r="D165" s="280"/>
      <c r="E165" s="280"/>
      <c r="F165" s="280"/>
      <c r="G165" s="280"/>
      <c r="H165" s="280"/>
      <c r="I165" s="280"/>
      <c r="J165" s="280"/>
      <c r="K165" s="136"/>
    </row>
    <row r="166" spans="2:11" customFormat="1" ht="17.25" customHeight="1" x14ac:dyDescent="0.2">
      <c r="B166" s="135"/>
      <c r="C166" s="156" t="s">
        <v>454</v>
      </c>
      <c r="D166" s="156"/>
      <c r="E166" s="156"/>
      <c r="F166" s="156" t="s">
        <v>455</v>
      </c>
      <c r="G166" s="196"/>
      <c r="H166" s="197" t="s">
        <v>48</v>
      </c>
      <c r="I166" s="197" t="s">
        <v>51</v>
      </c>
      <c r="J166" s="156" t="s">
        <v>456</v>
      </c>
      <c r="K166" s="136"/>
    </row>
    <row r="167" spans="2:11" customFormat="1" ht="17.25" customHeight="1" x14ac:dyDescent="0.2">
      <c r="B167" s="137"/>
      <c r="C167" s="158" t="s">
        <v>457</v>
      </c>
      <c r="D167" s="158"/>
      <c r="E167" s="158"/>
      <c r="F167" s="159" t="s">
        <v>458</v>
      </c>
      <c r="G167" s="198"/>
      <c r="H167" s="199"/>
      <c r="I167" s="199"/>
      <c r="J167" s="158" t="s">
        <v>459</v>
      </c>
      <c r="K167" s="138"/>
    </row>
    <row r="168" spans="2:11" customFormat="1" ht="5.25" customHeight="1" x14ac:dyDescent="0.2">
      <c r="B168" s="166"/>
      <c r="C168" s="161"/>
      <c r="D168" s="161"/>
      <c r="E168" s="161"/>
      <c r="F168" s="161"/>
      <c r="G168" s="162"/>
      <c r="H168" s="161"/>
      <c r="I168" s="161"/>
      <c r="J168" s="161"/>
      <c r="K168" s="187"/>
    </row>
    <row r="169" spans="2:11" customFormat="1" ht="15" customHeight="1" x14ac:dyDescent="0.2">
      <c r="B169" s="166"/>
      <c r="C169" s="143" t="s">
        <v>463</v>
      </c>
      <c r="D169" s="143"/>
      <c r="E169" s="143"/>
      <c r="F169" s="164" t="s">
        <v>460</v>
      </c>
      <c r="G169" s="143"/>
      <c r="H169" s="143" t="s">
        <v>500</v>
      </c>
      <c r="I169" s="143" t="s">
        <v>462</v>
      </c>
      <c r="J169" s="143">
        <v>120</v>
      </c>
      <c r="K169" s="187"/>
    </row>
    <row r="170" spans="2:11" customFormat="1" ht="15" customHeight="1" x14ac:dyDescent="0.2">
      <c r="B170" s="166"/>
      <c r="C170" s="143" t="s">
        <v>509</v>
      </c>
      <c r="D170" s="143"/>
      <c r="E170" s="143"/>
      <c r="F170" s="164" t="s">
        <v>460</v>
      </c>
      <c r="G170" s="143"/>
      <c r="H170" s="143" t="s">
        <v>510</v>
      </c>
      <c r="I170" s="143" t="s">
        <v>462</v>
      </c>
      <c r="J170" s="143" t="s">
        <v>511</v>
      </c>
      <c r="K170" s="187"/>
    </row>
    <row r="171" spans="2:11" customFormat="1" ht="15" customHeight="1" x14ac:dyDescent="0.2">
      <c r="B171" s="166"/>
      <c r="C171" s="143" t="s">
        <v>408</v>
      </c>
      <c r="D171" s="143"/>
      <c r="E171" s="143"/>
      <c r="F171" s="164" t="s">
        <v>460</v>
      </c>
      <c r="G171" s="143"/>
      <c r="H171" s="143" t="s">
        <v>527</v>
      </c>
      <c r="I171" s="143" t="s">
        <v>462</v>
      </c>
      <c r="J171" s="143" t="s">
        <v>511</v>
      </c>
      <c r="K171" s="187"/>
    </row>
    <row r="172" spans="2:11" customFormat="1" ht="15" customHeight="1" x14ac:dyDescent="0.2">
      <c r="B172" s="166"/>
      <c r="C172" s="143" t="s">
        <v>465</v>
      </c>
      <c r="D172" s="143"/>
      <c r="E172" s="143"/>
      <c r="F172" s="164" t="s">
        <v>466</v>
      </c>
      <c r="G172" s="143"/>
      <c r="H172" s="143" t="s">
        <v>527</v>
      </c>
      <c r="I172" s="143" t="s">
        <v>462</v>
      </c>
      <c r="J172" s="143">
        <v>50</v>
      </c>
      <c r="K172" s="187"/>
    </row>
    <row r="173" spans="2:11" customFormat="1" ht="15" customHeight="1" x14ac:dyDescent="0.2">
      <c r="B173" s="166"/>
      <c r="C173" s="143" t="s">
        <v>468</v>
      </c>
      <c r="D173" s="143"/>
      <c r="E173" s="143"/>
      <c r="F173" s="164" t="s">
        <v>460</v>
      </c>
      <c r="G173" s="143"/>
      <c r="H173" s="143" t="s">
        <v>527</v>
      </c>
      <c r="I173" s="143" t="s">
        <v>470</v>
      </c>
      <c r="J173" s="143"/>
      <c r="K173" s="187"/>
    </row>
    <row r="174" spans="2:11" customFormat="1" ht="15" customHeight="1" x14ac:dyDescent="0.2">
      <c r="B174" s="166"/>
      <c r="C174" s="143" t="s">
        <v>479</v>
      </c>
      <c r="D174" s="143"/>
      <c r="E174" s="143"/>
      <c r="F174" s="164" t="s">
        <v>466</v>
      </c>
      <c r="G174" s="143"/>
      <c r="H174" s="143" t="s">
        <v>527</v>
      </c>
      <c r="I174" s="143" t="s">
        <v>462</v>
      </c>
      <c r="J174" s="143">
        <v>50</v>
      </c>
      <c r="K174" s="187"/>
    </row>
    <row r="175" spans="2:11" customFormat="1" ht="15" customHeight="1" x14ac:dyDescent="0.2">
      <c r="B175" s="166"/>
      <c r="C175" s="143" t="s">
        <v>487</v>
      </c>
      <c r="D175" s="143"/>
      <c r="E175" s="143"/>
      <c r="F175" s="164" t="s">
        <v>466</v>
      </c>
      <c r="G175" s="143"/>
      <c r="H175" s="143" t="s">
        <v>527</v>
      </c>
      <c r="I175" s="143" t="s">
        <v>462</v>
      </c>
      <c r="J175" s="143">
        <v>50</v>
      </c>
      <c r="K175" s="187"/>
    </row>
    <row r="176" spans="2:11" customFormat="1" ht="15" customHeight="1" x14ac:dyDescent="0.2">
      <c r="B176" s="166"/>
      <c r="C176" s="143" t="s">
        <v>485</v>
      </c>
      <c r="D176" s="143"/>
      <c r="E176" s="143"/>
      <c r="F176" s="164" t="s">
        <v>466</v>
      </c>
      <c r="G176" s="143"/>
      <c r="H176" s="143" t="s">
        <v>527</v>
      </c>
      <c r="I176" s="143" t="s">
        <v>462</v>
      </c>
      <c r="J176" s="143">
        <v>50</v>
      </c>
      <c r="K176" s="187"/>
    </row>
    <row r="177" spans="2:11" customFormat="1" ht="15" customHeight="1" x14ac:dyDescent="0.2">
      <c r="B177" s="166"/>
      <c r="C177" s="143" t="s">
        <v>98</v>
      </c>
      <c r="D177" s="143"/>
      <c r="E177" s="143"/>
      <c r="F177" s="164" t="s">
        <v>460</v>
      </c>
      <c r="G177" s="143"/>
      <c r="H177" s="143" t="s">
        <v>528</v>
      </c>
      <c r="I177" s="143" t="s">
        <v>529</v>
      </c>
      <c r="J177" s="143"/>
      <c r="K177" s="187"/>
    </row>
    <row r="178" spans="2:11" customFormat="1" ht="15" customHeight="1" x14ac:dyDescent="0.2">
      <c r="B178" s="166"/>
      <c r="C178" s="143" t="s">
        <v>51</v>
      </c>
      <c r="D178" s="143"/>
      <c r="E178" s="143"/>
      <c r="F178" s="164" t="s">
        <v>460</v>
      </c>
      <c r="G178" s="143"/>
      <c r="H178" s="143" t="s">
        <v>530</v>
      </c>
      <c r="I178" s="143" t="s">
        <v>531</v>
      </c>
      <c r="J178" s="143">
        <v>1</v>
      </c>
      <c r="K178" s="187"/>
    </row>
    <row r="179" spans="2:11" customFormat="1" ht="15" customHeight="1" x14ac:dyDescent="0.2">
      <c r="B179" s="166"/>
      <c r="C179" s="143" t="s">
        <v>47</v>
      </c>
      <c r="D179" s="143"/>
      <c r="E179" s="143"/>
      <c r="F179" s="164" t="s">
        <v>460</v>
      </c>
      <c r="G179" s="143"/>
      <c r="H179" s="143" t="s">
        <v>532</v>
      </c>
      <c r="I179" s="143" t="s">
        <v>462</v>
      </c>
      <c r="J179" s="143">
        <v>20</v>
      </c>
      <c r="K179" s="187"/>
    </row>
    <row r="180" spans="2:11" customFormat="1" ht="15" customHeight="1" x14ac:dyDescent="0.2">
      <c r="B180" s="166"/>
      <c r="C180" s="143" t="s">
        <v>48</v>
      </c>
      <c r="D180" s="143"/>
      <c r="E180" s="143"/>
      <c r="F180" s="164" t="s">
        <v>460</v>
      </c>
      <c r="G180" s="143"/>
      <c r="H180" s="143" t="s">
        <v>533</v>
      </c>
      <c r="I180" s="143" t="s">
        <v>462</v>
      </c>
      <c r="J180" s="143">
        <v>255</v>
      </c>
      <c r="K180" s="187"/>
    </row>
    <row r="181" spans="2:11" customFormat="1" ht="15" customHeight="1" x14ac:dyDescent="0.2">
      <c r="B181" s="166"/>
      <c r="C181" s="143" t="s">
        <v>99</v>
      </c>
      <c r="D181" s="143"/>
      <c r="E181" s="143"/>
      <c r="F181" s="164" t="s">
        <v>460</v>
      </c>
      <c r="G181" s="143"/>
      <c r="H181" s="143" t="s">
        <v>424</v>
      </c>
      <c r="I181" s="143" t="s">
        <v>462</v>
      </c>
      <c r="J181" s="143">
        <v>10</v>
      </c>
      <c r="K181" s="187"/>
    </row>
    <row r="182" spans="2:11" customFormat="1" ht="15" customHeight="1" x14ac:dyDescent="0.2">
      <c r="B182" s="166"/>
      <c r="C182" s="143" t="s">
        <v>100</v>
      </c>
      <c r="D182" s="143"/>
      <c r="E182" s="143"/>
      <c r="F182" s="164" t="s">
        <v>460</v>
      </c>
      <c r="G182" s="143"/>
      <c r="H182" s="143" t="s">
        <v>534</v>
      </c>
      <c r="I182" s="143" t="s">
        <v>495</v>
      </c>
      <c r="J182" s="143"/>
      <c r="K182" s="187"/>
    </row>
    <row r="183" spans="2:11" customFormat="1" ht="15" customHeight="1" x14ac:dyDescent="0.2">
      <c r="B183" s="166"/>
      <c r="C183" s="143" t="s">
        <v>535</v>
      </c>
      <c r="D183" s="143"/>
      <c r="E183" s="143"/>
      <c r="F183" s="164" t="s">
        <v>460</v>
      </c>
      <c r="G183" s="143"/>
      <c r="H183" s="143" t="s">
        <v>536</v>
      </c>
      <c r="I183" s="143" t="s">
        <v>495</v>
      </c>
      <c r="J183" s="143"/>
      <c r="K183" s="187"/>
    </row>
    <row r="184" spans="2:11" customFormat="1" ht="15" customHeight="1" x14ac:dyDescent="0.2">
      <c r="B184" s="166"/>
      <c r="C184" s="143" t="s">
        <v>524</v>
      </c>
      <c r="D184" s="143"/>
      <c r="E184" s="143"/>
      <c r="F184" s="164" t="s">
        <v>460</v>
      </c>
      <c r="G184" s="143"/>
      <c r="H184" s="143" t="s">
        <v>537</v>
      </c>
      <c r="I184" s="143" t="s">
        <v>495</v>
      </c>
      <c r="J184" s="143"/>
      <c r="K184" s="187"/>
    </row>
    <row r="185" spans="2:11" customFormat="1" ht="15" customHeight="1" x14ac:dyDescent="0.2">
      <c r="B185" s="166"/>
      <c r="C185" s="143" t="s">
        <v>103</v>
      </c>
      <c r="D185" s="143"/>
      <c r="E185" s="143"/>
      <c r="F185" s="164" t="s">
        <v>466</v>
      </c>
      <c r="G185" s="143"/>
      <c r="H185" s="143" t="s">
        <v>538</v>
      </c>
      <c r="I185" s="143" t="s">
        <v>462</v>
      </c>
      <c r="J185" s="143">
        <v>50</v>
      </c>
      <c r="K185" s="187"/>
    </row>
    <row r="186" spans="2:11" customFormat="1" ht="15" customHeight="1" x14ac:dyDescent="0.2">
      <c r="B186" s="166"/>
      <c r="C186" s="143" t="s">
        <v>539</v>
      </c>
      <c r="D186" s="143"/>
      <c r="E186" s="143"/>
      <c r="F186" s="164" t="s">
        <v>466</v>
      </c>
      <c r="G186" s="143"/>
      <c r="H186" s="143" t="s">
        <v>540</v>
      </c>
      <c r="I186" s="143" t="s">
        <v>541</v>
      </c>
      <c r="J186" s="143"/>
      <c r="K186" s="187"/>
    </row>
    <row r="187" spans="2:11" customFormat="1" ht="15" customHeight="1" x14ac:dyDescent="0.2">
      <c r="B187" s="166"/>
      <c r="C187" s="143" t="s">
        <v>542</v>
      </c>
      <c r="D187" s="143"/>
      <c r="E187" s="143"/>
      <c r="F187" s="164" t="s">
        <v>466</v>
      </c>
      <c r="G187" s="143"/>
      <c r="H187" s="143" t="s">
        <v>543</v>
      </c>
      <c r="I187" s="143" t="s">
        <v>541</v>
      </c>
      <c r="J187" s="143"/>
      <c r="K187" s="187"/>
    </row>
    <row r="188" spans="2:11" customFormat="1" ht="15" customHeight="1" x14ac:dyDescent="0.2">
      <c r="B188" s="166"/>
      <c r="C188" s="143" t="s">
        <v>544</v>
      </c>
      <c r="D188" s="143"/>
      <c r="E188" s="143"/>
      <c r="F188" s="164" t="s">
        <v>466</v>
      </c>
      <c r="G188" s="143"/>
      <c r="H188" s="143" t="s">
        <v>545</v>
      </c>
      <c r="I188" s="143" t="s">
        <v>541</v>
      </c>
      <c r="J188" s="143"/>
      <c r="K188" s="187"/>
    </row>
    <row r="189" spans="2:11" customFormat="1" ht="15" customHeight="1" x14ac:dyDescent="0.2">
      <c r="B189" s="166"/>
      <c r="C189" s="200" t="s">
        <v>546</v>
      </c>
      <c r="D189" s="143"/>
      <c r="E189" s="143"/>
      <c r="F189" s="164" t="s">
        <v>466</v>
      </c>
      <c r="G189" s="143"/>
      <c r="H189" s="143" t="s">
        <v>547</v>
      </c>
      <c r="I189" s="143" t="s">
        <v>548</v>
      </c>
      <c r="J189" s="201" t="s">
        <v>549</v>
      </c>
      <c r="K189" s="187"/>
    </row>
    <row r="190" spans="2:11" customFormat="1" ht="15" customHeight="1" x14ac:dyDescent="0.2">
      <c r="B190" s="202"/>
      <c r="C190" s="203" t="s">
        <v>550</v>
      </c>
      <c r="D190" s="204"/>
      <c r="E190" s="204"/>
      <c r="F190" s="205" t="s">
        <v>466</v>
      </c>
      <c r="G190" s="204"/>
      <c r="H190" s="204" t="s">
        <v>551</v>
      </c>
      <c r="I190" s="204" t="s">
        <v>548</v>
      </c>
      <c r="J190" s="206" t="s">
        <v>549</v>
      </c>
      <c r="K190" s="207"/>
    </row>
    <row r="191" spans="2:11" customFormat="1" ht="15" customHeight="1" x14ac:dyDescent="0.2">
      <c r="B191" s="166"/>
      <c r="C191" s="200" t="s">
        <v>36</v>
      </c>
      <c r="D191" s="143"/>
      <c r="E191" s="143"/>
      <c r="F191" s="164" t="s">
        <v>460</v>
      </c>
      <c r="G191" s="143"/>
      <c r="H191" s="140" t="s">
        <v>552</v>
      </c>
      <c r="I191" s="143" t="s">
        <v>553</v>
      </c>
      <c r="J191" s="143"/>
      <c r="K191" s="187"/>
    </row>
    <row r="192" spans="2:11" customFormat="1" ht="15" customHeight="1" x14ac:dyDescent="0.2">
      <c r="B192" s="166"/>
      <c r="C192" s="200" t="s">
        <v>554</v>
      </c>
      <c r="D192" s="143"/>
      <c r="E192" s="143"/>
      <c r="F192" s="164" t="s">
        <v>460</v>
      </c>
      <c r="G192" s="143"/>
      <c r="H192" s="143" t="s">
        <v>555</v>
      </c>
      <c r="I192" s="143" t="s">
        <v>495</v>
      </c>
      <c r="J192" s="143"/>
      <c r="K192" s="187"/>
    </row>
    <row r="193" spans="2:11" customFormat="1" ht="15" customHeight="1" x14ac:dyDescent="0.2">
      <c r="B193" s="166"/>
      <c r="C193" s="200" t="s">
        <v>556</v>
      </c>
      <c r="D193" s="143"/>
      <c r="E193" s="143"/>
      <c r="F193" s="164" t="s">
        <v>460</v>
      </c>
      <c r="G193" s="143"/>
      <c r="H193" s="143" t="s">
        <v>557</v>
      </c>
      <c r="I193" s="143" t="s">
        <v>495</v>
      </c>
      <c r="J193" s="143"/>
      <c r="K193" s="187"/>
    </row>
    <row r="194" spans="2:11" customFormat="1" ht="15" customHeight="1" x14ac:dyDescent="0.2">
      <c r="B194" s="166"/>
      <c r="C194" s="200" t="s">
        <v>558</v>
      </c>
      <c r="D194" s="143"/>
      <c r="E194" s="143"/>
      <c r="F194" s="164" t="s">
        <v>466</v>
      </c>
      <c r="G194" s="143"/>
      <c r="H194" s="143" t="s">
        <v>559</v>
      </c>
      <c r="I194" s="143" t="s">
        <v>495</v>
      </c>
      <c r="J194" s="143"/>
      <c r="K194" s="187"/>
    </row>
    <row r="195" spans="2:11" customFormat="1" ht="15" customHeight="1" x14ac:dyDescent="0.2">
      <c r="B195" s="193"/>
      <c r="C195" s="208"/>
      <c r="D195" s="173"/>
      <c r="E195" s="173"/>
      <c r="F195" s="173"/>
      <c r="G195" s="173"/>
      <c r="H195" s="173"/>
      <c r="I195" s="173"/>
      <c r="J195" s="173"/>
      <c r="K195" s="194"/>
    </row>
    <row r="196" spans="2:11" customFormat="1" ht="18.75" customHeight="1" x14ac:dyDescent="0.2">
      <c r="B196" s="175"/>
      <c r="C196" s="185"/>
      <c r="D196" s="185"/>
      <c r="E196" s="185"/>
      <c r="F196" s="195"/>
      <c r="G196" s="185"/>
      <c r="H196" s="185"/>
      <c r="I196" s="185"/>
      <c r="J196" s="185"/>
      <c r="K196" s="175"/>
    </row>
    <row r="197" spans="2:11" customFormat="1" ht="18.75" customHeight="1" x14ac:dyDescent="0.2">
      <c r="B197" s="175"/>
      <c r="C197" s="185"/>
      <c r="D197" s="185"/>
      <c r="E197" s="185"/>
      <c r="F197" s="195"/>
      <c r="G197" s="185"/>
      <c r="H197" s="185"/>
      <c r="I197" s="185"/>
      <c r="J197" s="185"/>
      <c r="K197" s="175"/>
    </row>
    <row r="198" spans="2:11" customFormat="1" ht="18.75" customHeight="1" x14ac:dyDescent="0.2">
      <c r="B198" s="150"/>
      <c r="C198" s="150"/>
      <c r="D198" s="150"/>
      <c r="E198" s="150"/>
      <c r="F198" s="150"/>
      <c r="G198" s="150"/>
      <c r="H198" s="150"/>
      <c r="I198" s="150"/>
      <c r="J198" s="150"/>
      <c r="K198" s="150"/>
    </row>
    <row r="199" spans="2:11" customFormat="1" ht="13.5" x14ac:dyDescent="0.2">
      <c r="B199" s="132"/>
      <c r="C199" s="133"/>
      <c r="D199" s="133"/>
      <c r="E199" s="133"/>
      <c r="F199" s="133"/>
      <c r="G199" s="133"/>
      <c r="H199" s="133"/>
      <c r="I199" s="133"/>
      <c r="J199" s="133"/>
      <c r="K199" s="134"/>
    </row>
    <row r="200" spans="2:11" customFormat="1" ht="21" x14ac:dyDescent="0.2">
      <c r="B200" s="135"/>
      <c r="C200" s="280" t="s">
        <v>560</v>
      </c>
      <c r="D200" s="280"/>
      <c r="E200" s="280"/>
      <c r="F200" s="280"/>
      <c r="G200" s="280"/>
      <c r="H200" s="280"/>
      <c r="I200" s="280"/>
      <c r="J200" s="280"/>
      <c r="K200" s="136"/>
    </row>
    <row r="201" spans="2:11" customFormat="1" ht="25.5" customHeight="1" x14ac:dyDescent="0.3">
      <c r="B201" s="135"/>
      <c r="C201" s="209" t="s">
        <v>561</v>
      </c>
      <c r="D201" s="209"/>
      <c r="E201" s="209"/>
      <c r="F201" s="209" t="s">
        <v>562</v>
      </c>
      <c r="G201" s="210"/>
      <c r="H201" s="283" t="s">
        <v>563</v>
      </c>
      <c r="I201" s="283"/>
      <c r="J201" s="283"/>
      <c r="K201" s="136"/>
    </row>
    <row r="202" spans="2:11" customFormat="1" ht="5.25" customHeight="1" x14ac:dyDescent="0.2">
      <c r="B202" s="166"/>
      <c r="C202" s="161"/>
      <c r="D202" s="161"/>
      <c r="E202" s="161"/>
      <c r="F202" s="161"/>
      <c r="G202" s="185"/>
      <c r="H202" s="161"/>
      <c r="I202" s="161"/>
      <c r="J202" s="161"/>
      <c r="K202" s="187"/>
    </row>
    <row r="203" spans="2:11" customFormat="1" ht="15" customHeight="1" x14ac:dyDescent="0.2">
      <c r="B203" s="166"/>
      <c r="C203" s="143" t="s">
        <v>553</v>
      </c>
      <c r="D203" s="143"/>
      <c r="E203" s="143"/>
      <c r="F203" s="164" t="s">
        <v>37</v>
      </c>
      <c r="G203" s="143"/>
      <c r="H203" s="284" t="s">
        <v>564</v>
      </c>
      <c r="I203" s="284"/>
      <c r="J203" s="284"/>
      <c r="K203" s="187"/>
    </row>
    <row r="204" spans="2:11" customFormat="1" ht="15" customHeight="1" x14ac:dyDescent="0.2">
      <c r="B204" s="166"/>
      <c r="C204" s="143"/>
      <c r="D204" s="143"/>
      <c r="E204" s="143"/>
      <c r="F204" s="164" t="s">
        <v>38</v>
      </c>
      <c r="G204" s="143"/>
      <c r="H204" s="284" t="s">
        <v>565</v>
      </c>
      <c r="I204" s="284"/>
      <c r="J204" s="284"/>
      <c r="K204" s="187"/>
    </row>
    <row r="205" spans="2:11" customFormat="1" ht="15" customHeight="1" x14ac:dyDescent="0.2">
      <c r="B205" s="166"/>
      <c r="C205" s="143"/>
      <c r="D205" s="143"/>
      <c r="E205" s="143"/>
      <c r="F205" s="164" t="s">
        <v>41</v>
      </c>
      <c r="G205" s="143"/>
      <c r="H205" s="284" t="s">
        <v>566</v>
      </c>
      <c r="I205" s="284"/>
      <c r="J205" s="284"/>
      <c r="K205" s="187"/>
    </row>
    <row r="206" spans="2:11" customFormat="1" ht="15" customHeight="1" x14ac:dyDescent="0.2">
      <c r="B206" s="166"/>
      <c r="C206" s="143"/>
      <c r="D206" s="143"/>
      <c r="E206" s="143"/>
      <c r="F206" s="164" t="s">
        <v>39</v>
      </c>
      <c r="G206" s="143"/>
      <c r="H206" s="284" t="s">
        <v>567</v>
      </c>
      <c r="I206" s="284"/>
      <c r="J206" s="284"/>
      <c r="K206" s="187"/>
    </row>
    <row r="207" spans="2:11" customFormat="1" ht="15" customHeight="1" x14ac:dyDescent="0.2">
      <c r="B207" s="166"/>
      <c r="C207" s="143"/>
      <c r="D207" s="143"/>
      <c r="E207" s="143"/>
      <c r="F207" s="164" t="s">
        <v>40</v>
      </c>
      <c r="G207" s="143"/>
      <c r="H207" s="284" t="s">
        <v>568</v>
      </c>
      <c r="I207" s="284"/>
      <c r="J207" s="284"/>
      <c r="K207" s="187"/>
    </row>
    <row r="208" spans="2:11" customFormat="1" ht="15" customHeight="1" x14ac:dyDescent="0.2">
      <c r="B208" s="166"/>
      <c r="C208" s="143"/>
      <c r="D208" s="143"/>
      <c r="E208" s="143"/>
      <c r="F208" s="164"/>
      <c r="G208" s="143"/>
      <c r="H208" s="143"/>
      <c r="I208" s="143"/>
      <c r="J208" s="143"/>
      <c r="K208" s="187"/>
    </row>
    <row r="209" spans="2:11" customFormat="1" ht="15" customHeight="1" x14ac:dyDescent="0.2">
      <c r="B209" s="166"/>
      <c r="C209" s="143" t="s">
        <v>507</v>
      </c>
      <c r="D209" s="143"/>
      <c r="E209" s="143"/>
      <c r="F209" s="164" t="s">
        <v>75</v>
      </c>
      <c r="G209" s="143"/>
      <c r="H209" s="284" t="s">
        <v>569</v>
      </c>
      <c r="I209" s="284"/>
      <c r="J209" s="284"/>
      <c r="K209" s="187"/>
    </row>
    <row r="210" spans="2:11" customFormat="1" ht="15" customHeight="1" x14ac:dyDescent="0.2">
      <c r="B210" s="166"/>
      <c r="C210" s="143"/>
      <c r="D210" s="143"/>
      <c r="E210" s="143"/>
      <c r="F210" s="164" t="s">
        <v>404</v>
      </c>
      <c r="G210" s="143"/>
      <c r="H210" s="284" t="s">
        <v>405</v>
      </c>
      <c r="I210" s="284"/>
      <c r="J210" s="284"/>
      <c r="K210" s="187"/>
    </row>
    <row r="211" spans="2:11" customFormat="1" ht="15" customHeight="1" x14ac:dyDescent="0.2">
      <c r="B211" s="166"/>
      <c r="C211" s="143"/>
      <c r="D211" s="143"/>
      <c r="E211" s="143"/>
      <c r="F211" s="164" t="s">
        <v>402</v>
      </c>
      <c r="G211" s="143"/>
      <c r="H211" s="284" t="s">
        <v>570</v>
      </c>
      <c r="I211" s="284"/>
      <c r="J211" s="284"/>
      <c r="K211" s="187"/>
    </row>
    <row r="212" spans="2:11" customFormat="1" ht="15" customHeight="1" x14ac:dyDescent="0.2">
      <c r="B212" s="211"/>
      <c r="C212" s="143"/>
      <c r="D212" s="143"/>
      <c r="E212" s="143"/>
      <c r="F212" s="164" t="s">
        <v>406</v>
      </c>
      <c r="G212" s="200"/>
      <c r="H212" s="285" t="s">
        <v>407</v>
      </c>
      <c r="I212" s="285"/>
      <c r="J212" s="285"/>
      <c r="K212" s="212"/>
    </row>
    <row r="213" spans="2:11" customFormat="1" ht="15" customHeight="1" x14ac:dyDescent="0.2">
      <c r="B213" s="211"/>
      <c r="C213" s="143"/>
      <c r="D213" s="143"/>
      <c r="E213" s="143"/>
      <c r="F213" s="164" t="s">
        <v>114</v>
      </c>
      <c r="G213" s="200"/>
      <c r="H213" s="285" t="s">
        <v>571</v>
      </c>
      <c r="I213" s="285"/>
      <c r="J213" s="285"/>
      <c r="K213" s="212"/>
    </row>
    <row r="214" spans="2:11" customFormat="1" ht="15" customHeight="1" x14ac:dyDescent="0.2">
      <c r="B214" s="211"/>
      <c r="C214" s="143"/>
      <c r="D214" s="143"/>
      <c r="E214" s="143"/>
      <c r="F214" s="164"/>
      <c r="G214" s="200"/>
      <c r="H214" s="191"/>
      <c r="I214" s="191"/>
      <c r="J214" s="191"/>
      <c r="K214" s="212"/>
    </row>
    <row r="215" spans="2:11" customFormat="1" ht="15" customHeight="1" x14ac:dyDescent="0.2">
      <c r="B215" s="211"/>
      <c r="C215" s="143" t="s">
        <v>531</v>
      </c>
      <c r="D215" s="143"/>
      <c r="E215" s="143"/>
      <c r="F215" s="164">
        <v>1</v>
      </c>
      <c r="G215" s="200"/>
      <c r="H215" s="285" t="s">
        <v>572</v>
      </c>
      <c r="I215" s="285"/>
      <c r="J215" s="285"/>
      <c r="K215" s="212"/>
    </row>
    <row r="216" spans="2:11" customFormat="1" ht="15" customHeight="1" x14ac:dyDescent="0.2">
      <c r="B216" s="211"/>
      <c r="C216" s="143"/>
      <c r="D216" s="143"/>
      <c r="E216" s="143"/>
      <c r="F216" s="164">
        <v>2</v>
      </c>
      <c r="G216" s="200"/>
      <c r="H216" s="285" t="s">
        <v>573</v>
      </c>
      <c r="I216" s="285"/>
      <c r="J216" s="285"/>
      <c r="K216" s="212"/>
    </row>
    <row r="217" spans="2:11" customFormat="1" ht="15" customHeight="1" x14ac:dyDescent="0.2">
      <c r="B217" s="211"/>
      <c r="C217" s="143"/>
      <c r="D217" s="143"/>
      <c r="E217" s="143"/>
      <c r="F217" s="164">
        <v>3</v>
      </c>
      <c r="G217" s="200"/>
      <c r="H217" s="285" t="s">
        <v>574</v>
      </c>
      <c r="I217" s="285"/>
      <c r="J217" s="285"/>
      <c r="K217" s="212"/>
    </row>
    <row r="218" spans="2:11" customFormat="1" ht="15" customHeight="1" x14ac:dyDescent="0.2">
      <c r="B218" s="211"/>
      <c r="C218" s="143"/>
      <c r="D218" s="143"/>
      <c r="E218" s="143"/>
      <c r="F218" s="164">
        <v>4</v>
      </c>
      <c r="G218" s="200"/>
      <c r="H218" s="285" t="s">
        <v>575</v>
      </c>
      <c r="I218" s="285"/>
      <c r="J218" s="285"/>
      <c r="K218" s="212"/>
    </row>
    <row r="219" spans="2:11" customFormat="1" ht="12.75" customHeight="1" x14ac:dyDescent="0.2">
      <c r="B219" s="213"/>
      <c r="C219" s="214"/>
      <c r="D219" s="214"/>
      <c r="E219" s="214"/>
      <c r="F219" s="214"/>
      <c r="G219" s="214"/>
      <c r="H219" s="214"/>
      <c r="I219" s="214"/>
      <c r="J219" s="214"/>
      <c r="K219" s="215"/>
    </row>
  </sheetData>
  <sheetProtection algorithmName="SHA-512" hashValue="t2zcPPnyhEZkDaZ4fmcYjdp+Z1+feBLw18E+uiRkKRA/+U5SskJcYfEbY3kcIV3g7fKWKJTYOha+84yaG0NubA==" saltValue="8DhsGQtJxrfpFsrwpwEuLw==" spinCount="100000" sheet="1" formatCells="0" formatColumns="0" formatRows="0" insertColumns="0" insertRows="0" insertHyperlinks="0" deleteColumns="0" deleteRows="0" sort="0" autoFilter="0" pivotTables="0"/>
  <mergeCells count="77">
    <mergeCell ref="H217:J217"/>
    <mergeCell ref="H218:J218"/>
    <mergeCell ref="H216:J216"/>
    <mergeCell ref="H213:J213"/>
    <mergeCell ref="H212:J212"/>
    <mergeCell ref="H206:J206"/>
    <mergeCell ref="H207:J207"/>
    <mergeCell ref="H209:J209"/>
    <mergeCell ref="H211:J211"/>
    <mergeCell ref="H215:J215"/>
    <mergeCell ref="H210:J210"/>
    <mergeCell ref="C200:J200"/>
    <mergeCell ref="H201:J201"/>
    <mergeCell ref="H203:J203"/>
    <mergeCell ref="H204:J204"/>
    <mergeCell ref="H205:J205"/>
    <mergeCell ref="C75:J75"/>
    <mergeCell ref="C102:J102"/>
    <mergeCell ref="C122:J122"/>
    <mergeCell ref="C147:J147"/>
    <mergeCell ref="C165:J165"/>
    <mergeCell ref="D66:J66"/>
    <mergeCell ref="D67:J67"/>
    <mergeCell ref="D68:J68"/>
    <mergeCell ref="D69:J69"/>
    <mergeCell ref="D70:J70"/>
    <mergeCell ref="D60:J60"/>
    <mergeCell ref="D61:J61"/>
    <mergeCell ref="D62:J62"/>
    <mergeCell ref="D63:J63"/>
    <mergeCell ref="D65:J65"/>
    <mergeCell ref="C54:J54"/>
    <mergeCell ref="C55:J55"/>
    <mergeCell ref="C57:J57"/>
    <mergeCell ref="D58:J58"/>
    <mergeCell ref="D59:J59"/>
    <mergeCell ref="F23:J23"/>
    <mergeCell ref="C25:J25"/>
    <mergeCell ref="C26:J26"/>
    <mergeCell ref="D27:J27"/>
    <mergeCell ref="D28:J28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D47:J47"/>
    <mergeCell ref="E48:J48"/>
    <mergeCell ref="E49:J49"/>
    <mergeCell ref="E50:J50"/>
    <mergeCell ref="D51:J51"/>
    <mergeCell ref="G41:J41"/>
    <mergeCell ref="G42:J42"/>
    <mergeCell ref="G43:J43"/>
    <mergeCell ref="G44:J44"/>
    <mergeCell ref="G45:J45"/>
    <mergeCell ref="G36:J36"/>
    <mergeCell ref="G37:J37"/>
    <mergeCell ref="G38:J38"/>
    <mergeCell ref="G39:J39"/>
    <mergeCell ref="G40:J40"/>
    <mergeCell ref="D30:J30"/>
    <mergeCell ref="D31:J31"/>
    <mergeCell ref="D33:J33"/>
    <mergeCell ref="D34:J34"/>
    <mergeCell ref="D35:J35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9</vt:i4>
      </vt:variant>
    </vt:vector>
  </HeadingPairs>
  <TitlesOfParts>
    <vt:vector size="14" baseType="lpstr">
      <vt:lpstr>Rekapitulace stavby</vt:lpstr>
      <vt:lpstr>001 - žst.Katovice</vt:lpstr>
      <vt:lpstr>002 - žst. Čejetice</vt:lpstr>
      <vt:lpstr>003 - VRN - žst. Katovice...</vt:lpstr>
      <vt:lpstr>Pokyny pro vyplnění</vt:lpstr>
      <vt:lpstr>'001 - žst.Katovice'!Názvy_tisku</vt:lpstr>
      <vt:lpstr>'002 - žst. Čejetice'!Názvy_tisku</vt:lpstr>
      <vt:lpstr>'003 - VRN - žst. Katovice...'!Názvy_tisku</vt:lpstr>
      <vt:lpstr>'Rekapitulace stavby'!Názvy_tisku</vt:lpstr>
      <vt:lpstr>'001 - žst.Katovice'!Oblast_tisku</vt:lpstr>
      <vt:lpstr>'002 - žst. Čejetice'!Oblast_tisku</vt:lpstr>
      <vt:lpstr>'003 - VRN - žst. Katovice...'!Oblast_tisku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Weber Václav</dc:creator>
  <cp:lastModifiedBy>Auerműller Jiří, Ing.</cp:lastModifiedBy>
  <dcterms:created xsi:type="dcterms:W3CDTF">2025-01-27T08:40:09Z</dcterms:created>
  <dcterms:modified xsi:type="dcterms:W3CDTF">2025-02-05T08:08:12Z</dcterms:modified>
</cp:coreProperties>
</file>